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laurentdebrot/Dropbox/Référendum H18/"/>
    </mc:Choice>
  </mc:AlternateContent>
  <xr:revisionPtr revIDLastSave="0" documentId="13_ncr:1_{8B3EC3D0-FD53-D74B-98FF-03DF1D5E943D}" xr6:coauthVersionLast="47" xr6:coauthVersionMax="47" xr10:uidLastSave="{00000000-0000-0000-0000-000000000000}"/>
  <bookViews>
    <workbookView xWindow="1080" yWindow="1840" windowWidth="29280" windowHeight="2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8" i="1"/>
  <c r="C29" i="1"/>
  <c r="C30" i="1"/>
  <c r="C31" i="1"/>
  <c r="C33" i="1"/>
  <c r="C34" i="1"/>
  <c r="C35" i="1"/>
  <c r="C36" i="1"/>
  <c r="C37" i="1"/>
  <c r="C38" i="1"/>
  <c r="C39" i="1"/>
  <c r="C41" i="1"/>
  <c r="C42" i="1"/>
  <c r="C43" i="1"/>
  <c r="C44" i="1"/>
  <c r="C45" i="1"/>
  <c r="C46" i="1"/>
  <c r="C47" i="1"/>
  <c r="C48" i="1"/>
  <c r="C49" i="1"/>
  <c r="C50" i="1"/>
  <c r="C52" i="1"/>
  <c r="C53" i="1"/>
  <c r="C54" i="1"/>
  <c r="C55" i="1"/>
  <c r="C57" i="1"/>
  <c r="C58" i="1"/>
  <c r="C59" i="1"/>
  <c r="C61" i="1"/>
  <c r="C62" i="1"/>
  <c r="C63" i="1"/>
  <c r="C64" i="1"/>
  <c r="C65" i="1"/>
  <c r="C66" i="1"/>
  <c r="C8" i="1"/>
  <c r="C74" i="1" s="1"/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7" i="1"/>
  <c r="R34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5" i="1"/>
  <c r="Q15" i="1"/>
  <c r="R15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8" i="1"/>
  <c r="Q28" i="1"/>
  <c r="R28" i="1"/>
  <c r="P29" i="1"/>
  <c r="Q29" i="1"/>
  <c r="R29" i="1"/>
  <c r="P30" i="1"/>
  <c r="Q30" i="1"/>
  <c r="R30" i="1"/>
  <c r="P31" i="1"/>
  <c r="Q31" i="1"/>
  <c r="R31" i="1"/>
  <c r="P33" i="1"/>
  <c r="Q33" i="1"/>
  <c r="R33" i="1"/>
  <c r="P34" i="1"/>
  <c r="Q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2" i="1"/>
  <c r="Q52" i="1"/>
  <c r="R52" i="1"/>
  <c r="P53" i="1"/>
  <c r="Q53" i="1"/>
  <c r="R53" i="1"/>
  <c r="P54" i="1"/>
  <c r="Q54" i="1"/>
  <c r="R54" i="1"/>
  <c r="P55" i="1"/>
  <c r="Q55" i="1"/>
  <c r="R55" i="1"/>
  <c r="P57" i="1"/>
  <c r="Q57" i="1"/>
  <c r="R57" i="1"/>
  <c r="P58" i="1"/>
  <c r="Q58" i="1"/>
  <c r="R58" i="1"/>
  <c r="P59" i="1"/>
  <c r="Q59" i="1"/>
  <c r="R59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Q8" i="1"/>
  <c r="P8" i="1"/>
  <c r="D135" i="1"/>
  <c r="D136" i="1"/>
  <c r="E135" i="1"/>
  <c r="E136" i="1"/>
  <c r="F135" i="1"/>
  <c r="F136" i="1"/>
  <c r="G135" i="1"/>
  <c r="G136" i="1"/>
  <c r="H135" i="1"/>
  <c r="H136" i="1"/>
  <c r="B139" i="1"/>
  <c r="B137" i="1"/>
  <c r="B138" i="1"/>
  <c r="L8" i="1"/>
  <c r="J8" i="1"/>
  <c r="C133" i="1"/>
  <c r="D133" i="1"/>
  <c r="E133" i="1"/>
  <c r="F133" i="1"/>
  <c r="G133" i="1"/>
  <c r="H133" i="1"/>
  <c r="C134" i="1"/>
  <c r="D134" i="1"/>
  <c r="E134" i="1"/>
  <c r="F134" i="1"/>
  <c r="G134" i="1"/>
  <c r="H13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H74" i="1"/>
  <c r="D74" i="1"/>
  <c r="E74" i="1"/>
  <c r="F74" i="1"/>
  <c r="G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5" i="1"/>
  <c r="C136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2" i="1"/>
  <c r="N53" i="1"/>
  <c r="N54" i="1"/>
  <c r="N55" i="1"/>
  <c r="N57" i="1"/>
  <c r="N58" i="1"/>
  <c r="N59" i="1"/>
  <c r="N61" i="1"/>
  <c r="N62" i="1"/>
  <c r="N63" i="1"/>
  <c r="N64" i="1"/>
  <c r="N65" i="1"/>
  <c r="N66" i="1"/>
  <c r="N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8" i="1"/>
  <c r="M28" i="1"/>
  <c r="L29" i="1"/>
  <c r="M29" i="1"/>
  <c r="L30" i="1"/>
  <c r="M30" i="1"/>
  <c r="L31" i="1"/>
  <c r="M31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2" i="1"/>
  <c r="M52" i="1"/>
  <c r="L53" i="1"/>
  <c r="M53" i="1"/>
  <c r="L54" i="1"/>
  <c r="M54" i="1"/>
  <c r="L55" i="1"/>
  <c r="M55" i="1"/>
  <c r="L57" i="1"/>
  <c r="M57" i="1"/>
  <c r="L58" i="1"/>
  <c r="M58" i="1"/>
  <c r="L59" i="1"/>
  <c r="M59" i="1"/>
  <c r="L61" i="1"/>
  <c r="M61" i="1"/>
  <c r="L62" i="1"/>
  <c r="M62" i="1"/>
  <c r="L63" i="1"/>
  <c r="M63" i="1"/>
  <c r="L64" i="1"/>
  <c r="M64" i="1"/>
  <c r="L65" i="1"/>
  <c r="M65" i="1"/>
  <c r="L66" i="1"/>
  <c r="M66" i="1"/>
  <c r="M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7" i="1"/>
  <c r="K58" i="1"/>
  <c r="K59" i="1"/>
  <c r="K61" i="1"/>
  <c r="K62" i="1"/>
  <c r="K63" i="1"/>
  <c r="K64" i="1"/>
  <c r="K65" i="1"/>
  <c r="K66" i="1"/>
  <c r="K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7" i="1"/>
  <c r="J58" i="1"/>
  <c r="J59" i="1"/>
  <c r="J61" i="1"/>
  <c r="J62" i="1"/>
  <c r="J63" i="1"/>
  <c r="J64" i="1"/>
  <c r="J65" i="1"/>
  <c r="J66" i="1"/>
  <c r="H139" i="1" l="1"/>
  <c r="H5" i="1" s="1"/>
  <c r="C137" i="1"/>
  <c r="F138" i="1"/>
  <c r="F5" i="1" s="1"/>
  <c r="E138" i="1"/>
  <c r="E5" i="1" s="1"/>
  <c r="G137" i="1"/>
  <c r="G5" i="1" s="1"/>
  <c r="N5" i="1" s="1"/>
  <c r="D137" i="1"/>
  <c r="D5" i="1" s="1"/>
  <c r="C5" i="1"/>
  <c r="K5" i="1" l="1"/>
  <c r="L5" i="1"/>
  <c r="M5" i="1"/>
  <c r="Q5" i="1"/>
  <c r="R5" i="1"/>
  <c r="J5" i="1"/>
  <c r="P5" i="1"/>
</calcChain>
</file>

<file path=xl/sharedStrings.xml><?xml version="1.0" encoding="utf-8"?>
<sst xmlns="http://schemas.openxmlformats.org/spreadsheetml/2006/main" count="158" uniqueCount="88">
  <si>
    <t>Rue</t>
  </si>
  <si>
    <t>longueur (sur carte)</t>
  </si>
  <si>
    <t>Référence 2025</t>
  </si>
  <si>
    <t>2025 H18 sans PDPM</t>
  </si>
  <si>
    <t>2025 H18 avec PDPM</t>
  </si>
  <si>
    <t>Référence 2035</t>
  </si>
  <si>
    <t>2035 H18 +H20 avec PDPM</t>
  </si>
  <si>
    <t>Transversale nord</t>
  </si>
  <si>
    <t>Numa-Droz Ouest</t>
  </si>
  <si>
    <t>Numa-Droz Centre</t>
  </si>
  <si>
    <t>Numa-Droz est</t>
  </si>
  <si>
    <t>Rue de la Charrière ouest</t>
  </si>
  <si>
    <t>Rue de la Charrière centre</t>
  </si>
  <si>
    <t>Rue de la Charrière est (cimetière)</t>
  </si>
  <si>
    <t>Roue de Biaufond Ouest</t>
  </si>
  <si>
    <t>Roue de Biaufond Est</t>
  </si>
  <si>
    <t>Transversale centre</t>
  </si>
  <si>
    <t>Av Léopold Robert ouest</t>
  </si>
  <si>
    <t>Av Léopold Robert centre</t>
  </si>
  <si>
    <t>Av Léopold Robert est</t>
  </si>
  <si>
    <t>Av Léopold Robert (place des Victoires) s-u</t>
  </si>
  <si>
    <t>Av Léopold Robert (rue du Grenier) s-u</t>
  </si>
  <si>
    <t>rue Fritz-Courvoisier ouest</t>
  </si>
  <si>
    <t>rue Fritz-Courvoisier centre</t>
  </si>
  <si>
    <t>rue Fritz-Courvoisier est</t>
  </si>
  <si>
    <t>rue Fritz-Courvoisier est (Chemin Blanc) s-u</t>
  </si>
  <si>
    <t>Chemin Blanc</t>
  </si>
  <si>
    <t>Transversale centreRue Neuve- Collège</t>
  </si>
  <si>
    <t>Rue Neuve s-u</t>
  </si>
  <si>
    <t>rue du Collège  ouest, s-u</t>
  </si>
  <si>
    <t>rue du Collège  est s-u</t>
  </si>
  <si>
    <t xml:space="preserve">rue du Collège  est (Chemin Blanc)  s-u </t>
  </si>
  <si>
    <t>H20</t>
  </si>
  <si>
    <t>Rue des Crêtets (ouest)</t>
  </si>
  <si>
    <t>Grand Pont</t>
  </si>
  <si>
    <t>Boulevard de la Liberté ouest</t>
  </si>
  <si>
    <t>Boulevard de la Liberté centre</t>
  </si>
  <si>
    <t>Boulevard de la Liberté est</t>
  </si>
  <si>
    <t>H20 tunnel Vue des Alpes</t>
  </si>
  <si>
    <t>Le Reymond</t>
  </si>
  <si>
    <t>Traversée Malakof - Hôtel de Ville- Versoix</t>
  </si>
  <si>
    <t>Rue de l'Hôtel de Ville, Malakof sud</t>
  </si>
  <si>
    <t>Rue de l'Hôtel de Ville, Malakof nord</t>
  </si>
  <si>
    <t>Rue de l'Hôtel de Ville sud</t>
  </si>
  <si>
    <t>Rue de l'Hôtel de Ville, (Promenade)</t>
  </si>
  <si>
    <t>Rue de Gibratar (Dr Kern)  s-u</t>
  </si>
  <si>
    <t>rue du Jura</t>
  </si>
  <si>
    <t>Rue de l'Hôtel de Ville nord</t>
  </si>
  <si>
    <t>Rue de  Balance sud s-u</t>
  </si>
  <si>
    <t>Rue de la Balance nord</t>
  </si>
  <si>
    <t>rue du Versoix</t>
  </si>
  <si>
    <t>Grenier- Manège-Etoile</t>
  </si>
  <si>
    <t>rue du Grenier</t>
  </si>
  <si>
    <t>rue du Manège, rue du Crêt</t>
  </si>
  <si>
    <t>rue de l'Etoile</t>
  </si>
  <si>
    <t xml:space="preserve">rue de la Croix fédérale (tours de l'Est) </t>
  </si>
  <si>
    <t>Métropole centre</t>
  </si>
  <si>
    <t>rue du Roulage s-u</t>
  </si>
  <si>
    <t>Rue du Midi s-u</t>
  </si>
  <si>
    <t>rue de la Tranchée s-u</t>
  </si>
  <si>
    <t xml:space="preserve">Transversales </t>
  </si>
  <si>
    <t>rue de Pouillerel s-u</t>
  </si>
  <si>
    <t>rue des Armes Réunie s-u</t>
  </si>
  <si>
    <t>rue du Balancier s-u</t>
  </si>
  <si>
    <t>rue de Modulor s-u</t>
  </si>
  <si>
    <t>rue du Marais</t>
  </si>
  <si>
    <t>rue de la Pâquerette</t>
  </si>
  <si>
    <t>Tunnels H18 et H20</t>
  </si>
  <si>
    <t>Tunnel H18</t>
  </si>
  <si>
    <t>Tunnel H18 sortie est</t>
  </si>
  <si>
    <t>Tunnel H20</t>
  </si>
  <si>
    <t>Evolution</t>
  </si>
  <si>
    <t>2015 -2025</t>
  </si>
  <si>
    <t>2015-2035</t>
  </si>
  <si>
    <t>Modification prévisible du trafic</t>
  </si>
  <si>
    <t>2025-2025
H18 sans PDPM</t>
  </si>
  <si>
    <t>2025-2025
H18 avec PDPM</t>
  </si>
  <si>
    <t>2035-2035 avec H18+H20+PDPM</t>
  </si>
  <si>
    <t>Total sans H18</t>
  </si>
  <si>
    <t>Total avec H18</t>
  </si>
  <si>
    <t>Tatal avec H20</t>
  </si>
  <si>
    <t>2015-2035 avec H18+H20+PDPM</t>
  </si>
  <si>
    <t>Selon le rapport Transitec en annexe au rapport du Conseil communal de la Chaux-de-Fonds de juin 2018 
(les colonnes D, E, F, G, et H sont reprises du rapport)
Données compilées par Laurent Debrot</t>
  </si>
  <si>
    <t>Etat 2020 (93% de 2025)</t>
  </si>
  <si>
    <t>2020-2025
H18 sans PDPM</t>
  </si>
  <si>
    <t>2020-2025
H18 avec PDPM</t>
  </si>
  <si>
    <t>Résumé: milliers de Km parcouru / jour</t>
  </si>
  <si>
    <t>Résumé: Trafic moyen par km/jour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</si>
</sst>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CHF&quot;_ ;_ * \(#,##0.00\)\ &quot;CHF&quot;_ ;_ * &quot;-&quot;??_)\ &quot;CHF&quot;_ ;_ @_ "/>
    <numFmt numFmtId="43" formatCode="_ * #,##0.00_)_ ;_ * \(#,##0.00\)_ ;_ * &quot;-&quot;??_)_ ;_ @_ "/>
    <numFmt numFmtId="164" formatCode="0.0%"/>
    <numFmt numFmtId="166" formatCode="_ * #,##0_)_ ;_ * \(#,##0\)_ ;_ * &quot;-&quot;??_)_ ;_ @_ "/>
  </numFmts>
  <fonts count="7" x14ac:knownFonts="1">
    <font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2"/>
        <bgColor theme="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9" tint="0.7999816888943144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9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1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0" fontId="2" fillId="2" borderId="1" xfId="0" applyFont="1" applyFill="1" applyBorder="1"/>
    <xf numFmtId="1" fontId="4" fillId="0" borderId="0" xfId="0" applyNumberFormat="1" applyFont="1"/>
    <xf numFmtId="0" fontId="0" fillId="0" borderId="0" xfId="0" applyFill="1"/>
    <xf numFmtId="0" fontId="0" fillId="0" borderId="0" xfId="0" applyBorder="1"/>
    <xf numFmtId="0" fontId="0" fillId="0" borderId="9" xfId="0" applyBorder="1"/>
    <xf numFmtId="2" fontId="0" fillId="0" borderId="2" xfId="0" applyNumberFormat="1" applyFill="1" applyBorder="1"/>
    <xf numFmtId="0" fontId="0" fillId="0" borderId="0" xfId="0" applyAlignment="1">
      <alignment vertical="top" wrapText="1"/>
    </xf>
    <xf numFmtId="164" fontId="0" fillId="3" borderId="0" xfId="1" applyNumberFormat="1" applyFont="1" applyFill="1" applyBorder="1"/>
    <xf numFmtId="0" fontId="0" fillId="3" borderId="0" xfId="0" applyFill="1" applyBorder="1"/>
    <xf numFmtId="0" fontId="0" fillId="6" borderId="0" xfId="0" applyFill="1" applyBorder="1"/>
    <xf numFmtId="0" fontId="0" fillId="4" borderId="0" xfId="0" applyFill="1" applyBorder="1"/>
    <xf numFmtId="164" fontId="0" fillId="5" borderId="0" xfId="1" applyNumberFormat="1" applyFont="1" applyFill="1" applyBorder="1"/>
    <xf numFmtId="164" fontId="0" fillId="0" borderId="0" xfId="1" applyNumberFormat="1" applyFont="1" applyBorder="1"/>
    <xf numFmtId="164" fontId="0" fillId="7" borderId="0" xfId="1" applyNumberFormat="1" applyFont="1" applyFill="1" applyBorder="1"/>
    <xf numFmtId="0" fontId="2" fillId="0" borderId="0" xfId="0" applyFont="1" applyBorder="1"/>
    <xf numFmtId="164" fontId="0" fillId="3" borderId="6" xfId="1" applyNumberFormat="1" applyFont="1" applyFill="1" applyBorder="1"/>
    <xf numFmtId="164" fontId="0" fillId="3" borderId="7" xfId="1" applyNumberFormat="1" applyFont="1" applyFill="1" applyBorder="1"/>
    <xf numFmtId="0" fontId="0" fillId="6" borderId="6" xfId="0" applyFill="1" applyBorder="1"/>
    <xf numFmtId="0" fontId="0" fillId="4" borderId="7" xfId="0" applyFill="1" applyBorder="1"/>
    <xf numFmtId="164" fontId="0" fillId="5" borderId="6" xfId="1" applyNumberFormat="1" applyFont="1" applyFill="1" applyBorder="1"/>
    <xf numFmtId="164" fontId="0" fillId="0" borderId="7" xfId="1" applyNumberFormat="1" applyFont="1" applyBorder="1"/>
    <xf numFmtId="0" fontId="0" fillId="4" borderId="6" xfId="0" applyFill="1" applyBorder="1"/>
    <xf numFmtId="164" fontId="0" fillId="5" borderId="8" xfId="1" applyNumberFormat="1" applyFont="1" applyFill="1" applyBorder="1"/>
    <xf numFmtId="164" fontId="0" fillId="5" borderId="9" xfId="1" applyNumberFormat="1" applyFont="1" applyFill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8" borderId="15" xfId="0" applyFill="1" applyBorder="1"/>
    <xf numFmtId="1" fontId="0" fillId="8" borderId="11" xfId="0" applyNumberFormat="1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16" xfId="0" applyFill="1" applyBorder="1"/>
    <xf numFmtId="1" fontId="0" fillId="8" borderId="1" xfId="0" applyNumberFormat="1" applyFill="1" applyBorder="1"/>
    <xf numFmtId="0" fontId="0" fillId="8" borderId="17" xfId="0" applyFill="1" applyBorder="1"/>
    <xf numFmtId="1" fontId="0" fillId="8" borderId="2" xfId="0" applyNumberFormat="1" applyFill="1" applyBorder="1"/>
    <xf numFmtId="0" fontId="2" fillId="8" borderId="16" xfId="0" applyFont="1" applyFill="1" applyBorder="1"/>
    <xf numFmtId="1" fontId="2" fillId="8" borderId="1" xfId="0" applyNumberFormat="1" applyFont="1" applyFill="1" applyBorder="1"/>
    <xf numFmtId="1" fontId="4" fillId="8" borderId="0" xfId="0" applyNumberFormat="1" applyFont="1" applyFill="1" applyBorder="1"/>
    <xf numFmtId="0" fontId="5" fillId="0" borderId="3" xfId="3" applyNumberFormat="1" applyFont="1" applyBorder="1" applyAlignment="1">
      <alignment horizontal="center"/>
    </xf>
    <xf numFmtId="0" fontId="5" fillId="0" borderId="4" xfId="3" applyNumberFormat="1" applyFont="1" applyBorder="1" applyAlignment="1">
      <alignment horizontal="center"/>
    </xf>
    <xf numFmtId="0" fontId="5" fillId="0" borderId="5" xfId="3" applyNumberFormat="1" applyFont="1" applyBorder="1" applyAlignment="1">
      <alignment horizontal="center"/>
    </xf>
    <xf numFmtId="0" fontId="5" fillId="0" borderId="6" xfId="3" applyNumberFormat="1" applyFont="1" applyBorder="1" applyAlignment="1">
      <alignment horizontal="center"/>
    </xf>
    <xf numFmtId="0" fontId="5" fillId="0" borderId="0" xfId="3" applyNumberFormat="1" applyFont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6" xfId="3" applyNumberFormat="1" applyFont="1" applyBorder="1" applyAlignment="1">
      <alignment horizontal="center"/>
    </xf>
    <xf numFmtId="0" fontId="5" fillId="0" borderId="0" xfId="3" applyNumberFormat="1" applyFont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1" fontId="0" fillId="9" borderId="18" xfId="0" applyNumberFormat="1" applyFill="1" applyBorder="1"/>
    <xf numFmtId="0" fontId="0" fillId="9" borderId="19" xfId="0" applyFont="1" applyFill="1" applyBorder="1"/>
    <xf numFmtId="1" fontId="0" fillId="9" borderId="20" xfId="0" applyNumberFormat="1" applyFill="1" applyBorder="1"/>
    <xf numFmtId="0" fontId="0" fillId="9" borderId="22" xfId="0" applyFont="1" applyFill="1" applyBorder="1"/>
    <xf numFmtId="0" fontId="0" fillId="9" borderId="24" xfId="0" applyFont="1" applyFill="1" applyBorder="1"/>
    <xf numFmtId="1" fontId="0" fillId="9" borderId="25" xfId="0" applyNumberFormat="1" applyFill="1" applyBorder="1"/>
    <xf numFmtId="166" fontId="0" fillId="9" borderId="20" xfId="2" applyNumberFormat="1" applyFont="1" applyFill="1" applyBorder="1"/>
    <xf numFmtId="166" fontId="0" fillId="9" borderId="21" xfId="2" applyNumberFormat="1" applyFont="1" applyFill="1" applyBorder="1"/>
    <xf numFmtId="166" fontId="0" fillId="10" borderId="18" xfId="2" applyNumberFormat="1" applyFont="1" applyFill="1" applyBorder="1"/>
    <xf numFmtId="166" fontId="0" fillId="9" borderId="18" xfId="2" applyNumberFormat="1" applyFont="1" applyFill="1" applyBorder="1"/>
    <xf numFmtId="166" fontId="0" fillId="9" borderId="23" xfId="2" applyNumberFormat="1" applyFont="1" applyFill="1" applyBorder="1"/>
    <xf numFmtId="166" fontId="0" fillId="10" borderId="25" xfId="2" applyNumberFormat="1" applyFont="1" applyFill="1" applyBorder="1"/>
    <xf numFmtId="166" fontId="0" fillId="9" borderId="25" xfId="2" applyNumberFormat="1" applyFont="1" applyFill="1" applyBorder="1"/>
    <xf numFmtId="166" fontId="0" fillId="9" borderId="26" xfId="2" applyNumberFormat="1" applyFont="1" applyFill="1" applyBorder="1"/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9" borderId="27" xfId="0" applyFont="1" applyFill="1" applyBorder="1" applyAlignment="1">
      <alignment horizontal="center" vertical="top"/>
    </xf>
    <xf numFmtId="0" fontId="1" fillId="9" borderId="33" xfId="0" applyFont="1" applyFill="1" applyBorder="1" applyAlignment="1">
      <alignment horizontal="center" vertical="top"/>
    </xf>
    <xf numFmtId="0" fontId="1" fillId="9" borderId="28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0" fillId="3" borderId="18" xfId="0" applyNumberFormat="1" applyFill="1" applyBorder="1"/>
    <xf numFmtId="166" fontId="1" fillId="11" borderId="18" xfId="0" applyNumberFormat="1" applyFont="1" applyFill="1" applyBorder="1" applyAlignment="1">
      <alignment horizontal="center" vertical="top"/>
    </xf>
    <xf numFmtId="0" fontId="1" fillId="11" borderId="34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</cellXfs>
  <cellStyles count="4">
    <cellStyle name="Milliers" xfId="2" builtinId="3"/>
    <cellStyle name="Monétaire" xfId="3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9"/>
  <sheetViews>
    <sheetView tabSelected="1" workbookViewId="0">
      <selection activeCell="F15" sqref="F15"/>
    </sheetView>
  </sheetViews>
  <sheetFormatPr baseColWidth="10" defaultColWidth="9.1640625" defaultRowHeight="15" x14ac:dyDescent="0.2"/>
  <cols>
    <col min="1" max="1" width="34.83203125" bestFit="1" customWidth="1"/>
    <col min="2" max="2" width="10.83203125" style="1" customWidth="1"/>
    <col min="3" max="3" width="12.83203125" style="2" bestFit="1" customWidth="1"/>
    <col min="4" max="4" width="12" style="2" bestFit="1" customWidth="1"/>
    <col min="5" max="5" width="12" bestFit="1" customWidth="1"/>
    <col min="6" max="6" width="14.5" bestFit="1" customWidth="1"/>
    <col min="7" max="7" width="14.5" style="2" bestFit="1" customWidth="1"/>
    <col min="8" max="8" width="14.5" bestFit="1" customWidth="1"/>
    <col min="16" max="16" width="11.6640625" bestFit="1" customWidth="1"/>
    <col min="18" max="18" width="0.33203125" customWidth="1"/>
    <col min="19" max="19" width="32.33203125" customWidth="1"/>
  </cols>
  <sheetData>
    <row r="1" spans="1:20" ht="63" customHeight="1" x14ac:dyDescent="0.2">
      <c r="A1" s="83" t="s">
        <v>82</v>
      </c>
      <c r="B1" s="84"/>
      <c r="C1" s="93" t="s">
        <v>83</v>
      </c>
      <c r="D1" s="93" t="s">
        <v>2</v>
      </c>
      <c r="E1" s="94" t="s">
        <v>3</v>
      </c>
      <c r="F1" s="94" t="s">
        <v>4</v>
      </c>
      <c r="G1" s="93" t="s">
        <v>5</v>
      </c>
      <c r="H1" s="94" t="s">
        <v>6</v>
      </c>
      <c r="J1" s="60" t="s">
        <v>74</v>
      </c>
      <c r="K1" s="61"/>
      <c r="L1" s="61"/>
      <c r="M1" s="61"/>
      <c r="N1" s="61"/>
      <c r="O1" s="61"/>
      <c r="P1" s="61"/>
      <c r="Q1" s="61"/>
      <c r="R1" s="62"/>
    </row>
    <row r="2" spans="1:20" ht="16" x14ac:dyDescent="0.2">
      <c r="A2" s="85"/>
      <c r="B2" s="86"/>
      <c r="C2" s="97" t="s">
        <v>86</v>
      </c>
      <c r="D2" s="98"/>
      <c r="E2" s="98"/>
      <c r="F2" s="98"/>
      <c r="G2" s="98"/>
      <c r="H2" s="98"/>
      <c r="J2" s="66"/>
      <c r="K2" s="67"/>
      <c r="L2" s="67"/>
      <c r="M2" s="67"/>
      <c r="N2" s="67"/>
      <c r="O2" s="67"/>
      <c r="P2" s="67"/>
      <c r="Q2" s="67"/>
      <c r="R2" s="68"/>
    </row>
    <row r="3" spans="1:20" ht="16" x14ac:dyDescent="0.2">
      <c r="A3" s="85"/>
      <c r="B3" s="88"/>
      <c r="C3" s="96">
        <f>C137/1000</f>
        <v>203785.69200000001</v>
      </c>
      <c r="D3" s="96">
        <f t="shared" ref="D3:H3" si="0">D137/1000</f>
        <v>219124.4</v>
      </c>
      <c r="E3" s="96">
        <f>E138/1000</f>
        <v>223257.7</v>
      </c>
      <c r="F3" s="96">
        <f>F138/1000</f>
        <v>234354</v>
      </c>
      <c r="G3" s="96">
        <f>G137/1000</f>
        <v>252280</v>
      </c>
      <c r="H3" s="96">
        <f>H139/1000</f>
        <v>263045.40000000002</v>
      </c>
      <c r="J3" s="63"/>
      <c r="K3" s="64"/>
      <c r="L3" s="64"/>
      <c r="M3" s="64"/>
      <c r="N3" s="64"/>
      <c r="O3" s="64"/>
      <c r="P3" s="64"/>
      <c r="Q3" s="64"/>
      <c r="R3" s="65"/>
    </row>
    <row r="4" spans="1:20" ht="16" x14ac:dyDescent="0.2">
      <c r="A4" s="85"/>
      <c r="B4" s="88"/>
      <c r="C4" s="90" t="s">
        <v>87</v>
      </c>
      <c r="D4" s="91"/>
      <c r="E4" s="91"/>
      <c r="F4" s="91"/>
      <c r="G4" s="91"/>
      <c r="H4" s="92"/>
      <c r="J4" s="63"/>
      <c r="K4" s="64"/>
      <c r="L4" s="64"/>
      <c r="M4" s="64"/>
      <c r="N4" s="64"/>
      <c r="O4" s="64"/>
      <c r="P4" s="64"/>
      <c r="Q4" s="64"/>
      <c r="R4" s="65"/>
    </row>
    <row r="5" spans="1:20" s="3" customFormat="1" x14ac:dyDescent="0.2">
      <c r="A5" s="87"/>
      <c r="B5" s="89"/>
      <c r="C5" s="95">
        <f>C137/$B137</f>
        <v>11172.461184210526</v>
      </c>
      <c r="D5" s="95">
        <f t="shared" ref="D5" si="1">D137/$B137</f>
        <v>12013.399122807017</v>
      </c>
      <c r="E5" s="95">
        <f>E138/$B138</f>
        <v>11247.239294710327</v>
      </c>
      <c r="F5" s="95">
        <f>F138/$B138</f>
        <v>11806.246851385391</v>
      </c>
      <c r="G5" s="95">
        <f>G137/$B137</f>
        <v>13831.140350877193</v>
      </c>
      <c r="H5" s="95">
        <f>H139/$B139</f>
        <v>12349.549295774648</v>
      </c>
      <c r="I5" s="14"/>
      <c r="J5" s="27">
        <f>(D5/C5)-1</f>
        <v>7.5268817204301008E-2</v>
      </c>
      <c r="K5" s="19">
        <f>(G5/C5)-1</f>
        <v>0.23796718760804847</v>
      </c>
      <c r="L5" s="19">
        <f>(E5/D5)-1</f>
        <v>-6.3775441094116481E-2</v>
      </c>
      <c r="M5" s="19">
        <f>(F5/D5)-1</f>
        <v>-1.7243435376117278E-2</v>
      </c>
      <c r="N5" s="19">
        <f>(H5/G5)-1</f>
        <v>-0.10711994944137626</v>
      </c>
      <c r="O5" s="20"/>
      <c r="P5" s="19">
        <f>(E5/C5)-1</f>
        <v>6.6930740923478727E-3</v>
      </c>
      <c r="Q5" s="19">
        <f>(F5/C5)-1</f>
        <v>5.672748884288481E-2</v>
      </c>
      <c r="R5" s="28">
        <f>(H5/C5)-1</f>
        <v>0.10535620506139165</v>
      </c>
      <c r="S5" s="14"/>
      <c r="T5" s="14"/>
    </row>
    <row r="6" spans="1:20" s="18" customFormat="1" ht="60" customHeight="1" x14ac:dyDescent="0.2">
      <c r="A6" s="38" t="s">
        <v>0</v>
      </c>
      <c r="B6" s="41" t="s">
        <v>1</v>
      </c>
      <c r="C6" s="93" t="s">
        <v>83</v>
      </c>
      <c r="D6" s="93" t="s">
        <v>2</v>
      </c>
      <c r="E6" s="94" t="s">
        <v>3</v>
      </c>
      <c r="F6" s="94" t="s">
        <v>4</v>
      </c>
      <c r="G6" s="93" t="s">
        <v>5</v>
      </c>
      <c r="H6" s="94" t="s">
        <v>6</v>
      </c>
      <c r="I6" s="42" t="s">
        <v>71</v>
      </c>
      <c r="J6" s="43" t="s">
        <v>72</v>
      </c>
      <c r="K6" s="44" t="s">
        <v>73</v>
      </c>
      <c r="L6" s="45" t="s">
        <v>75</v>
      </c>
      <c r="M6" s="45" t="s">
        <v>76</v>
      </c>
      <c r="N6" s="45" t="s">
        <v>77</v>
      </c>
      <c r="O6" s="39"/>
      <c r="P6" s="45" t="s">
        <v>84</v>
      </c>
      <c r="Q6" s="45" t="s">
        <v>85</v>
      </c>
      <c r="R6" s="40" t="s">
        <v>81</v>
      </c>
    </row>
    <row r="7" spans="1:20" s="4" customFormat="1" x14ac:dyDescent="0.2">
      <c r="A7" s="4" t="s">
        <v>7</v>
      </c>
      <c r="J7" s="29"/>
      <c r="K7" s="21"/>
      <c r="L7" s="22"/>
      <c r="M7" s="22"/>
      <c r="N7" s="22"/>
      <c r="O7" s="22"/>
      <c r="P7" s="22"/>
      <c r="Q7" s="22"/>
      <c r="R7" s="30"/>
      <c r="S7" s="4" t="str">
        <f>A7</f>
        <v>Transversale nord</v>
      </c>
    </row>
    <row r="8" spans="1:20" x14ac:dyDescent="0.2">
      <c r="A8" s="5" t="s">
        <v>8</v>
      </c>
      <c r="B8" s="6">
        <v>622</v>
      </c>
      <c r="C8" s="7">
        <f>D8*0.93</f>
        <v>13392</v>
      </c>
      <c r="D8" s="7">
        <v>14400</v>
      </c>
      <c r="E8" s="5">
        <v>13800</v>
      </c>
      <c r="F8" s="5">
        <v>14100</v>
      </c>
      <c r="G8" s="7">
        <v>16700</v>
      </c>
      <c r="H8" s="5">
        <v>14400</v>
      </c>
      <c r="J8" s="31">
        <f>(D8/C8)-1</f>
        <v>7.5268817204301008E-2</v>
      </c>
      <c r="K8" s="23">
        <f>(G8/C8)-1</f>
        <v>0.2470131421744326</v>
      </c>
      <c r="L8" s="24">
        <f>(E8/D8)-1</f>
        <v>-4.166666666666663E-2</v>
      </c>
      <c r="M8" s="24">
        <f>(F8/D8)-1</f>
        <v>-2.083333333333337E-2</v>
      </c>
      <c r="N8" s="24">
        <f>(H8/G8)-1</f>
        <v>-0.13772455089820357</v>
      </c>
      <c r="O8" s="15"/>
      <c r="P8" s="24">
        <f>(E8/C8)-1</f>
        <v>3.0465949820788429E-2</v>
      </c>
      <c r="Q8" s="24">
        <f>(F8/C8)-1</f>
        <v>5.286738351254483E-2</v>
      </c>
      <c r="R8" s="32">
        <f>(H8/C8)-1</f>
        <v>7.5268817204301008E-2</v>
      </c>
      <c r="S8" t="str">
        <f t="shared" ref="S8:S67" si="2">A8</f>
        <v>Numa-Droz Ouest</v>
      </c>
    </row>
    <row r="9" spans="1:20" x14ac:dyDescent="0.2">
      <c r="A9" s="5" t="s">
        <v>9</v>
      </c>
      <c r="B9" s="8">
        <v>383</v>
      </c>
      <c r="C9" s="7">
        <f t="shared" ref="C9:C66" si="3">D9*0.93</f>
        <v>11439</v>
      </c>
      <c r="D9" s="7">
        <v>12300</v>
      </c>
      <c r="E9" s="5">
        <v>11500</v>
      </c>
      <c r="F9" s="5">
        <v>14500</v>
      </c>
      <c r="G9" s="7">
        <v>14300</v>
      </c>
      <c r="H9" s="5">
        <v>15800</v>
      </c>
      <c r="J9" s="31">
        <f t="shared" ref="J9:J66" si="4">(D9/C9)-1</f>
        <v>7.5268817204301008E-2</v>
      </c>
      <c r="K9" s="23">
        <f t="shared" ref="K9:K66" si="5">(G9/C9)-1</f>
        <v>0.25010927528630122</v>
      </c>
      <c r="L9" s="24">
        <f t="shared" ref="L9:L66" si="6">(E9/D9)-1</f>
        <v>-6.5040650406504086E-2</v>
      </c>
      <c r="M9" s="24">
        <f t="shared" ref="M9:M66" si="7">(F9/D9)-1</f>
        <v>0.17886178861788626</v>
      </c>
      <c r="N9" s="24">
        <f t="shared" ref="N9:N66" si="8">(H9/G9)-1</f>
        <v>0.10489510489510478</v>
      </c>
      <c r="O9" s="15"/>
      <c r="P9" s="24">
        <f t="shared" ref="P9:P66" si="9">(E9/C9)-1</f>
        <v>5.3326339715009663E-3</v>
      </c>
      <c r="Q9" s="24">
        <f t="shared" ref="Q9:Q66" si="10">(F9/C9)-1</f>
        <v>0.26759332109450118</v>
      </c>
      <c r="R9" s="32">
        <f t="shared" ref="R9:R66" si="11">(H9/C9)-1</f>
        <v>0.38123961884780133</v>
      </c>
      <c r="S9" t="str">
        <f t="shared" si="2"/>
        <v>Numa-Droz Centre</v>
      </c>
    </row>
    <row r="10" spans="1:20" x14ac:dyDescent="0.2">
      <c r="A10" s="5" t="s">
        <v>10</v>
      </c>
      <c r="B10" s="6">
        <v>644</v>
      </c>
      <c r="C10" s="7">
        <f t="shared" si="3"/>
        <v>8370</v>
      </c>
      <c r="D10" s="7">
        <v>9000</v>
      </c>
      <c r="E10" s="5">
        <v>8200</v>
      </c>
      <c r="F10" s="5">
        <v>13900</v>
      </c>
      <c r="G10" s="7">
        <v>10500</v>
      </c>
      <c r="H10" s="5">
        <v>15300</v>
      </c>
      <c r="J10" s="31">
        <f t="shared" si="4"/>
        <v>7.5268817204301008E-2</v>
      </c>
      <c r="K10" s="23">
        <f t="shared" si="5"/>
        <v>0.25448028673835132</v>
      </c>
      <c r="L10" s="24">
        <f t="shared" si="6"/>
        <v>-8.8888888888888906E-2</v>
      </c>
      <c r="M10" s="24">
        <f t="shared" si="7"/>
        <v>0.54444444444444451</v>
      </c>
      <c r="N10" s="24">
        <f t="shared" si="8"/>
        <v>0.45714285714285707</v>
      </c>
      <c r="O10" s="15"/>
      <c r="P10" s="24">
        <f t="shared" si="9"/>
        <v>-2.0310633213859064E-2</v>
      </c>
      <c r="Q10" s="24">
        <f t="shared" si="10"/>
        <v>0.66069295101553172</v>
      </c>
      <c r="R10" s="32">
        <f t="shared" si="11"/>
        <v>0.82795698924731176</v>
      </c>
      <c r="S10" t="str">
        <f t="shared" si="2"/>
        <v>Numa-Droz est</v>
      </c>
    </row>
    <row r="11" spans="1:20" x14ac:dyDescent="0.2">
      <c r="A11" s="5" t="s">
        <v>11</v>
      </c>
      <c r="B11" s="8">
        <v>396</v>
      </c>
      <c r="C11" s="7">
        <f t="shared" si="3"/>
        <v>6603</v>
      </c>
      <c r="D11" s="7">
        <v>7100</v>
      </c>
      <c r="E11" s="5">
        <v>5600</v>
      </c>
      <c r="F11" s="5">
        <v>9100</v>
      </c>
      <c r="G11" s="7">
        <v>8200</v>
      </c>
      <c r="H11" s="5">
        <v>9800</v>
      </c>
      <c r="J11" s="31">
        <f t="shared" si="4"/>
        <v>7.5268817204301008E-2</v>
      </c>
      <c r="K11" s="23">
        <f t="shared" si="5"/>
        <v>0.24185976071482651</v>
      </c>
      <c r="L11" s="24">
        <f t="shared" si="6"/>
        <v>-0.21126760563380287</v>
      </c>
      <c r="M11" s="24">
        <f t="shared" si="7"/>
        <v>0.28169014084507049</v>
      </c>
      <c r="N11" s="24">
        <f t="shared" si="8"/>
        <v>0.19512195121951215</v>
      </c>
      <c r="O11" s="15"/>
      <c r="P11" s="24">
        <f t="shared" si="9"/>
        <v>-0.15190065121914287</v>
      </c>
      <c r="Q11" s="24">
        <f t="shared" si="10"/>
        <v>0.37816144176889299</v>
      </c>
      <c r="R11" s="32">
        <f t="shared" si="11"/>
        <v>0.48417386036650001</v>
      </c>
      <c r="S11" t="str">
        <f t="shared" si="2"/>
        <v>Rue de la Charrière ouest</v>
      </c>
    </row>
    <row r="12" spans="1:20" x14ac:dyDescent="0.2">
      <c r="A12" s="5" t="s">
        <v>12</v>
      </c>
      <c r="B12" s="8">
        <v>329</v>
      </c>
      <c r="C12" s="7">
        <f t="shared" si="3"/>
        <v>6603</v>
      </c>
      <c r="D12" s="7">
        <v>7100</v>
      </c>
      <c r="E12" s="5">
        <v>5600</v>
      </c>
      <c r="F12" s="5">
        <v>9900</v>
      </c>
      <c r="G12" s="7">
        <v>8200</v>
      </c>
      <c r="H12" s="5">
        <v>10900</v>
      </c>
      <c r="J12" s="31">
        <f t="shared" si="4"/>
        <v>7.5268817204301008E-2</v>
      </c>
      <c r="K12" s="23">
        <f t="shared" si="5"/>
        <v>0.24185976071482651</v>
      </c>
      <c r="L12" s="24">
        <f t="shared" si="6"/>
        <v>-0.21126760563380287</v>
      </c>
      <c r="M12" s="24">
        <f t="shared" si="7"/>
        <v>0.39436619718309851</v>
      </c>
      <c r="N12" s="24">
        <f t="shared" si="8"/>
        <v>0.3292682926829269</v>
      </c>
      <c r="O12" s="15"/>
      <c r="P12" s="24">
        <f t="shared" si="9"/>
        <v>-0.15190065121914287</v>
      </c>
      <c r="Q12" s="24">
        <f t="shared" si="10"/>
        <v>0.49931849159472974</v>
      </c>
      <c r="R12" s="32">
        <f t="shared" si="11"/>
        <v>0.65076480387702551</v>
      </c>
      <c r="S12" t="str">
        <f t="shared" si="2"/>
        <v>Rue de la Charrière centre</v>
      </c>
    </row>
    <row r="13" spans="1:20" x14ac:dyDescent="0.2">
      <c r="A13" s="5" t="s">
        <v>13</v>
      </c>
      <c r="B13" s="8">
        <v>192</v>
      </c>
      <c r="C13" s="7">
        <f t="shared" si="3"/>
        <v>3069</v>
      </c>
      <c r="D13" s="7">
        <v>3300</v>
      </c>
      <c r="E13" s="5">
        <v>2700</v>
      </c>
      <c r="F13" s="5">
        <v>8300</v>
      </c>
      <c r="G13" s="7">
        <v>3800</v>
      </c>
      <c r="H13" s="5">
        <v>9100</v>
      </c>
      <c r="J13" s="31">
        <f t="shared" si="4"/>
        <v>7.5268817204301008E-2</v>
      </c>
      <c r="K13" s="23">
        <f t="shared" si="5"/>
        <v>0.23818833496252845</v>
      </c>
      <c r="L13" s="24">
        <f t="shared" si="6"/>
        <v>-0.18181818181818177</v>
      </c>
      <c r="M13" s="24">
        <f t="shared" si="7"/>
        <v>1.5151515151515151</v>
      </c>
      <c r="N13" s="24">
        <f t="shared" si="8"/>
        <v>1.3947368421052633</v>
      </c>
      <c r="O13" s="15"/>
      <c r="P13" s="24">
        <f t="shared" si="9"/>
        <v>-0.12023460410557185</v>
      </c>
      <c r="Q13" s="24">
        <f t="shared" si="10"/>
        <v>1.7044639947865754</v>
      </c>
      <c r="R13" s="32">
        <f t="shared" si="11"/>
        <v>1.9651352231997392</v>
      </c>
      <c r="S13" t="str">
        <f t="shared" si="2"/>
        <v>Rue de la Charrière est (cimetière)</v>
      </c>
    </row>
    <row r="14" spans="1:20" x14ac:dyDescent="0.2">
      <c r="A14" s="5" t="s">
        <v>14</v>
      </c>
      <c r="B14" s="8">
        <v>194</v>
      </c>
      <c r="C14" s="7">
        <f t="shared" si="3"/>
        <v>4464</v>
      </c>
      <c r="D14" s="7">
        <v>4800</v>
      </c>
      <c r="E14" s="5">
        <v>3700</v>
      </c>
      <c r="F14" s="5">
        <v>2800</v>
      </c>
      <c r="G14" s="7">
        <v>5500</v>
      </c>
      <c r="H14" s="5">
        <v>2200</v>
      </c>
      <c r="J14" s="31">
        <f t="shared" si="4"/>
        <v>7.5268817204301008E-2</v>
      </c>
      <c r="K14" s="23">
        <f t="shared" si="5"/>
        <v>0.23207885304659492</v>
      </c>
      <c r="L14" s="24">
        <f t="shared" si="6"/>
        <v>-0.22916666666666663</v>
      </c>
      <c r="M14" s="24">
        <f t="shared" si="7"/>
        <v>-0.41666666666666663</v>
      </c>
      <c r="N14" s="24">
        <f t="shared" si="8"/>
        <v>-0.6</v>
      </c>
      <c r="O14" s="15"/>
      <c r="P14" s="24">
        <f t="shared" si="9"/>
        <v>-0.17114695340501795</v>
      </c>
      <c r="Q14" s="24">
        <f t="shared" si="10"/>
        <v>-0.37275985663082434</v>
      </c>
      <c r="R14" s="32">
        <f t="shared" si="11"/>
        <v>-0.50716845878136207</v>
      </c>
      <c r="S14" t="str">
        <f t="shared" si="2"/>
        <v>Roue de Biaufond Ouest</v>
      </c>
    </row>
    <row r="15" spans="1:20" x14ac:dyDescent="0.2">
      <c r="A15" s="5" t="s">
        <v>15</v>
      </c>
      <c r="B15" s="8">
        <v>395</v>
      </c>
      <c r="C15" s="7">
        <f t="shared" si="3"/>
        <v>3720</v>
      </c>
      <c r="D15" s="7">
        <v>4000</v>
      </c>
      <c r="E15" s="5">
        <v>4000</v>
      </c>
      <c r="F15" s="5">
        <v>4000</v>
      </c>
      <c r="G15" s="7">
        <v>4600</v>
      </c>
      <c r="H15" s="5">
        <v>4600</v>
      </c>
      <c r="J15" s="31">
        <f t="shared" si="4"/>
        <v>7.5268817204301008E-2</v>
      </c>
      <c r="K15" s="23">
        <f t="shared" si="5"/>
        <v>0.23655913978494625</v>
      </c>
      <c r="L15" s="24">
        <f t="shared" si="6"/>
        <v>0</v>
      </c>
      <c r="M15" s="24">
        <f t="shared" si="7"/>
        <v>0</v>
      </c>
      <c r="N15" s="24">
        <f t="shared" si="8"/>
        <v>0</v>
      </c>
      <c r="O15" s="15"/>
      <c r="P15" s="24">
        <f t="shared" si="9"/>
        <v>7.5268817204301008E-2</v>
      </c>
      <c r="Q15" s="24">
        <f t="shared" si="10"/>
        <v>7.5268817204301008E-2</v>
      </c>
      <c r="R15" s="32">
        <f t="shared" si="11"/>
        <v>0.23655913978494625</v>
      </c>
      <c r="S15" t="str">
        <f t="shared" si="2"/>
        <v>Roue de Biaufond Est</v>
      </c>
    </row>
    <row r="16" spans="1:20" s="4" customFormat="1" x14ac:dyDescent="0.2">
      <c r="A16" s="4" t="s">
        <v>16</v>
      </c>
      <c r="J16" s="33"/>
      <c r="K16" s="25"/>
      <c r="L16" s="25"/>
      <c r="M16" s="25"/>
      <c r="N16" s="25"/>
      <c r="O16" s="22"/>
      <c r="P16" s="22"/>
      <c r="Q16" s="22"/>
      <c r="R16" s="30"/>
      <c r="S16" s="4" t="str">
        <f t="shared" si="2"/>
        <v>Transversale centre</v>
      </c>
    </row>
    <row r="17" spans="1:19" x14ac:dyDescent="0.2">
      <c r="A17" s="5" t="s">
        <v>17</v>
      </c>
      <c r="B17" s="8">
        <v>215</v>
      </c>
      <c r="C17" s="7">
        <f t="shared" si="3"/>
        <v>17391</v>
      </c>
      <c r="D17" s="7">
        <v>18700</v>
      </c>
      <c r="E17" s="5">
        <v>18400</v>
      </c>
      <c r="F17" s="5">
        <v>17500</v>
      </c>
      <c r="G17" s="7">
        <v>21700</v>
      </c>
      <c r="H17" s="5">
        <v>13400</v>
      </c>
      <c r="J17" s="31">
        <f t="shared" si="4"/>
        <v>7.5268817204301008E-2</v>
      </c>
      <c r="K17" s="23">
        <f t="shared" si="5"/>
        <v>0.24777183600713015</v>
      </c>
      <c r="L17" s="24">
        <f t="shared" si="6"/>
        <v>-1.6042780748663055E-2</v>
      </c>
      <c r="M17" s="24">
        <f t="shared" si="7"/>
        <v>-6.4171122994652441E-2</v>
      </c>
      <c r="N17" s="24">
        <f t="shared" si="8"/>
        <v>-0.38248847926267282</v>
      </c>
      <c r="O17" s="15"/>
      <c r="P17" s="24">
        <f t="shared" si="9"/>
        <v>5.8018515324018249E-2</v>
      </c>
      <c r="Q17" s="24">
        <f t="shared" si="10"/>
        <v>6.2676096831695283E-3</v>
      </c>
      <c r="R17" s="32">
        <f t="shared" si="11"/>
        <v>-0.22948651601403025</v>
      </c>
      <c r="S17" t="str">
        <f t="shared" si="2"/>
        <v>Av Léopold Robert ouest</v>
      </c>
    </row>
    <row r="18" spans="1:19" x14ac:dyDescent="0.2">
      <c r="A18" s="5" t="s">
        <v>18</v>
      </c>
      <c r="B18" s="8">
        <v>365</v>
      </c>
      <c r="C18" s="7">
        <f t="shared" si="3"/>
        <v>25482</v>
      </c>
      <c r="D18" s="7">
        <v>27400</v>
      </c>
      <c r="E18" s="5">
        <v>25300</v>
      </c>
      <c r="F18" s="5">
        <v>23700</v>
      </c>
      <c r="G18" s="7">
        <v>32000</v>
      </c>
      <c r="H18" s="5">
        <v>15400</v>
      </c>
      <c r="J18" s="31">
        <f t="shared" si="4"/>
        <v>7.5268817204301008E-2</v>
      </c>
      <c r="K18" s="23">
        <f t="shared" si="5"/>
        <v>0.25578839965465816</v>
      </c>
      <c r="L18" s="24">
        <f t="shared" si="6"/>
        <v>-7.664233576642332E-2</v>
      </c>
      <c r="M18" s="24">
        <f t="shared" si="7"/>
        <v>-0.13503649635036497</v>
      </c>
      <c r="N18" s="24">
        <f t="shared" si="8"/>
        <v>-0.51875000000000004</v>
      </c>
      <c r="O18" s="15"/>
      <c r="P18" s="24">
        <f t="shared" si="9"/>
        <v>-7.1422965230358848E-3</v>
      </c>
      <c r="Q18" s="24">
        <f t="shared" si="10"/>
        <v>-6.9931716505768793E-2</v>
      </c>
      <c r="R18" s="32">
        <f t="shared" si="11"/>
        <v>-0.39565183266619575</v>
      </c>
      <c r="S18" t="str">
        <f t="shared" si="2"/>
        <v>Av Léopold Robert centre</v>
      </c>
    </row>
    <row r="19" spans="1:19" x14ac:dyDescent="0.2">
      <c r="A19" s="5" t="s">
        <v>19</v>
      </c>
      <c r="B19" s="8">
        <v>571</v>
      </c>
      <c r="C19" s="7">
        <f t="shared" si="3"/>
        <v>25389</v>
      </c>
      <c r="D19" s="7">
        <v>27300</v>
      </c>
      <c r="E19" s="5">
        <v>25200</v>
      </c>
      <c r="F19" s="5">
        <v>21300</v>
      </c>
      <c r="G19" s="7">
        <v>32100</v>
      </c>
      <c r="H19" s="5">
        <v>21700</v>
      </c>
      <c r="J19" s="31">
        <f t="shared" si="4"/>
        <v>7.5268817204301008E-2</v>
      </c>
      <c r="K19" s="23">
        <f t="shared" si="5"/>
        <v>0.26432707077868378</v>
      </c>
      <c r="L19" s="24">
        <f t="shared" si="6"/>
        <v>-7.6923076923076872E-2</v>
      </c>
      <c r="M19" s="24">
        <f t="shared" si="7"/>
        <v>-0.21978021978021978</v>
      </c>
      <c r="N19" s="24">
        <f t="shared" si="8"/>
        <v>-0.32398753894081</v>
      </c>
      <c r="O19" s="15"/>
      <c r="P19" s="24">
        <f t="shared" si="9"/>
        <v>-7.4441687344912744E-3</v>
      </c>
      <c r="Q19" s="24">
        <f t="shared" si="10"/>
        <v>-0.16105399976367718</v>
      </c>
      <c r="R19" s="32">
        <f t="shared" si="11"/>
        <v>-0.14529914529914534</v>
      </c>
      <c r="S19" t="str">
        <f t="shared" si="2"/>
        <v>Av Léopold Robert est</v>
      </c>
    </row>
    <row r="20" spans="1:19" x14ac:dyDescent="0.2">
      <c r="A20" s="5" t="s">
        <v>20</v>
      </c>
      <c r="B20" s="8">
        <v>120</v>
      </c>
      <c r="C20" s="7">
        <f t="shared" si="3"/>
        <v>12834</v>
      </c>
      <c r="D20" s="7">
        <v>13800</v>
      </c>
      <c r="E20" s="5">
        <v>11800</v>
      </c>
      <c r="F20" s="5">
        <v>4500</v>
      </c>
      <c r="G20" s="7">
        <v>16100</v>
      </c>
      <c r="H20" s="5">
        <v>2000</v>
      </c>
      <c r="J20" s="31">
        <f t="shared" si="4"/>
        <v>7.5268817204301008E-2</v>
      </c>
      <c r="K20" s="23">
        <f t="shared" si="5"/>
        <v>0.25448028673835132</v>
      </c>
      <c r="L20" s="24">
        <f t="shared" si="6"/>
        <v>-0.14492753623188404</v>
      </c>
      <c r="M20" s="24">
        <f t="shared" si="7"/>
        <v>-0.67391304347826086</v>
      </c>
      <c r="N20" s="24">
        <f t="shared" si="8"/>
        <v>-0.87577639751552794</v>
      </c>
      <c r="O20" s="15"/>
      <c r="P20" s="24">
        <f t="shared" si="9"/>
        <v>-8.0567243260090349E-2</v>
      </c>
      <c r="Q20" s="24">
        <f t="shared" si="10"/>
        <v>-0.64936886395511917</v>
      </c>
      <c r="R20" s="32">
        <f t="shared" si="11"/>
        <v>-0.84416393953560853</v>
      </c>
      <c r="S20" t="str">
        <f t="shared" si="2"/>
        <v>Av Léopold Robert (place des Victoires) s-u</v>
      </c>
    </row>
    <row r="21" spans="1:19" x14ac:dyDescent="0.2">
      <c r="A21" s="5" t="s">
        <v>21</v>
      </c>
      <c r="B21" s="8">
        <v>79</v>
      </c>
      <c r="C21" s="7">
        <f t="shared" si="3"/>
        <v>15066</v>
      </c>
      <c r="D21" s="7">
        <v>16200</v>
      </c>
      <c r="E21" s="5">
        <v>14600</v>
      </c>
      <c r="F21" s="5">
        <v>4700</v>
      </c>
      <c r="G21" s="7">
        <v>18900</v>
      </c>
      <c r="H21" s="5">
        <v>500</v>
      </c>
      <c r="J21" s="31">
        <f t="shared" si="4"/>
        <v>7.5268817204301008E-2</v>
      </c>
      <c r="K21" s="23">
        <f t="shared" si="5"/>
        <v>0.25448028673835132</v>
      </c>
      <c r="L21" s="24">
        <f t="shared" si="6"/>
        <v>-9.8765432098765427E-2</v>
      </c>
      <c r="M21" s="24">
        <f t="shared" si="7"/>
        <v>-0.70987654320987659</v>
      </c>
      <c r="N21" s="24">
        <f t="shared" si="8"/>
        <v>-0.97354497354497349</v>
      </c>
      <c r="O21" s="15"/>
      <c r="P21" s="24">
        <f t="shared" si="9"/>
        <v>-3.0930572149210134E-2</v>
      </c>
      <c r="Q21" s="24">
        <f t="shared" si="10"/>
        <v>-0.68803929377406081</v>
      </c>
      <c r="R21" s="32">
        <f t="shared" si="11"/>
        <v>-0.9668126908270277</v>
      </c>
      <c r="S21" t="str">
        <f t="shared" si="2"/>
        <v>Av Léopold Robert (rue du Grenier) s-u</v>
      </c>
    </row>
    <row r="22" spans="1:19" x14ac:dyDescent="0.2">
      <c r="A22" s="5" t="s">
        <v>22</v>
      </c>
      <c r="B22" s="8">
        <v>222</v>
      </c>
      <c r="C22" s="7">
        <f t="shared" si="3"/>
        <v>8928</v>
      </c>
      <c r="D22" s="7">
        <v>9600</v>
      </c>
      <c r="E22" s="5">
        <v>9100</v>
      </c>
      <c r="F22" s="5">
        <v>6400</v>
      </c>
      <c r="G22" s="7">
        <v>11100</v>
      </c>
      <c r="H22" s="5">
        <v>4000</v>
      </c>
      <c r="J22" s="31">
        <f t="shared" si="4"/>
        <v>7.5268817204301008E-2</v>
      </c>
      <c r="K22" s="23">
        <f t="shared" si="5"/>
        <v>0.24327956989247301</v>
      </c>
      <c r="L22" s="24">
        <f t="shared" si="6"/>
        <v>-5.208333333333337E-2</v>
      </c>
      <c r="M22" s="24">
        <f t="shared" si="7"/>
        <v>-0.33333333333333337</v>
      </c>
      <c r="N22" s="24">
        <f t="shared" si="8"/>
        <v>-0.63963963963963966</v>
      </c>
      <c r="O22" s="15"/>
      <c r="P22" s="24">
        <f t="shared" si="9"/>
        <v>1.926523297491034E-2</v>
      </c>
      <c r="Q22" s="24">
        <f t="shared" si="10"/>
        <v>-0.28315412186379929</v>
      </c>
      <c r="R22" s="32">
        <f t="shared" si="11"/>
        <v>-0.55197132616487454</v>
      </c>
      <c r="S22" t="str">
        <f t="shared" si="2"/>
        <v>rue Fritz-Courvoisier ouest</v>
      </c>
    </row>
    <row r="23" spans="1:19" x14ac:dyDescent="0.2">
      <c r="A23" s="5" t="s">
        <v>23</v>
      </c>
      <c r="B23" s="8">
        <v>294</v>
      </c>
      <c r="C23" s="7">
        <f t="shared" si="3"/>
        <v>13113</v>
      </c>
      <c r="D23" s="7">
        <v>14100</v>
      </c>
      <c r="E23" s="5">
        <v>11900</v>
      </c>
      <c r="F23" s="5">
        <v>10500</v>
      </c>
      <c r="G23" s="7">
        <v>16600</v>
      </c>
      <c r="H23" s="5">
        <v>11100</v>
      </c>
      <c r="J23" s="31">
        <f t="shared" si="4"/>
        <v>7.5268817204301008E-2</v>
      </c>
      <c r="K23" s="23">
        <f t="shared" si="5"/>
        <v>0.2659193167086098</v>
      </c>
      <c r="L23" s="24">
        <f t="shared" si="6"/>
        <v>-0.15602836879432624</v>
      </c>
      <c r="M23" s="24">
        <f t="shared" si="7"/>
        <v>-0.25531914893617025</v>
      </c>
      <c r="N23" s="24">
        <f t="shared" si="8"/>
        <v>-0.33132530120481929</v>
      </c>
      <c r="O23" s="15"/>
      <c r="P23" s="24">
        <f t="shared" si="9"/>
        <v>-9.2503622359490612E-2</v>
      </c>
      <c r="Q23" s="24">
        <f t="shared" si="10"/>
        <v>-0.19926790208190348</v>
      </c>
      <c r="R23" s="32">
        <f t="shared" si="11"/>
        <v>-0.15351178220086936</v>
      </c>
      <c r="S23" t="str">
        <f t="shared" si="2"/>
        <v>rue Fritz-Courvoisier centre</v>
      </c>
    </row>
    <row r="24" spans="1:19" x14ac:dyDescent="0.2">
      <c r="A24" s="5" t="s">
        <v>24</v>
      </c>
      <c r="B24" s="8">
        <v>502</v>
      </c>
      <c r="C24" s="7">
        <f t="shared" si="3"/>
        <v>7347</v>
      </c>
      <c r="D24" s="7">
        <v>7900</v>
      </c>
      <c r="E24" s="5">
        <v>5600</v>
      </c>
      <c r="F24" s="5">
        <v>5400</v>
      </c>
      <c r="G24" s="7">
        <v>9200</v>
      </c>
      <c r="H24" s="5">
        <v>5700</v>
      </c>
      <c r="J24" s="31">
        <f t="shared" si="4"/>
        <v>7.5268817204301008E-2</v>
      </c>
      <c r="K24" s="23">
        <f t="shared" si="5"/>
        <v>0.25221178712399617</v>
      </c>
      <c r="L24" s="24">
        <f t="shared" si="6"/>
        <v>-0.29113924050632911</v>
      </c>
      <c r="M24" s="24">
        <f t="shared" si="7"/>
        <v>-0.31645569620253167</v>
      </c>
      <c r="N24" s="24">
        <f t="shared" si="8"/>
        <v>-0.38043478260869568</v>
      </c>
      <c r="O24" s="15"/>
      <c r="P24" s="24">
        <f t="shared" si="9"/>
        <v>-0.23778412957669792</v>
      </c>
      <c r="Q24" s="24">
        <f t="shared" si="10"/>
        <v>-0.26500612494895881</v>
      </c>
      <c r="R24" s="32">
        <f t="shared" si="11"/>
        <v>-0.22417313189056753</v>
      </c>
      <c r="S24" t="str">
        <f t="shared" si="2"/>
        <v>rue Fritz-Courvoisier est</v>
      </c>
    </row>
    <row r="25" spans="1:19" x14ac:dyDescent="0.2">
      <c r="A25" s="5" t="s">
        <v>25</v>
      </c>
      <c r="B25" s="8">
        <v>670</v>
      </c>
      <c r="C25" s="7">
        <f t="shared" si="3"/>
        <v>6510</v>
      </c>
      <c r="D25" s="7">
        <v>7000</v>
      </c>
      <c r="E25" s="5">
        <v>7000</v>
      </c>
      <c r="F25" s="5">
        <v>7000</v>
      </c>
      <c r="G25" s="7">
        <v>8100</v>
      </c>
      <c r="H25" s="5">
        <v>8100</v>
      </c>
      <c r="J25" s="31">
        <f t="shared" si="4"/>
        <v>7.5268817204301008E-2</v>
      </c>
      <c r="K25" s="23">
        <f t="shared" si="5"/>
        <v>0.24423963133640547</v>
      </c>
      <c r="L25" s="24">
        <f t="shared" si="6"/>
        <v>0</v>
      </c>
      <c r="M25" s="24">
        <f t="shared" si="7"/>
        <v>0</v>
      </c>
      <c r="N25" s="24">
        <f t="shared" si="8"/>
        <v>0</v>
      </c>
      <c r="O25" s="15"/>
      <c r="P25" s="24">
        <f t="shared" si="9"/>
        <v>7.5268817204301008E-2</v>
      </c>
      <c r="Q25" s="24">
        <f t="shared" si="10"/>
        <v>7.5268817204301008E-2</v>
      </c>
      <c r="R25" s="32">
        <f t="shared" si="11"/>
        <v>0.24423963133640547</v>
      </c>
      <c r="S25" t="str">
        <f t="shared" si="2"/>
        <v>rue Fritz-Courvoisier est (Chemin Blanc) s-u</v>
      </c>
    </row>
    <row r="26" spans="1:19" x14ac:dyDescent="0.2">
      <c r="A26" s="5" t="s">
        <v>26</v>
      </c>
      <c r="B26" s="8">
        <v>266</v>
      </c>
      <c r="C26" s="7">
        <f t="shared" si="3"/>
        <v>12648</v>
      </c>
      <c r="D26" s="7">
        <v>13600</v>
      </c>
      <c r="E26" s="5">
        <v>13600</v>
      </c>
      <c r="F26" s="5">
        <v>13600</v>
      </c>
      <c r="G26" s="7">
        <v>15800</v>
      </c>
      <c r="H26" s="5">
        <v>15800</v>
      </c>
      <c r="J26" s="31">
        <f t="shared" si="4"/>
        <v>7.5268817204301008E-2</v>
      </c>
      <c r="K26" s="23">
        <f t="shared" si="5"/>
        <v>0.24920936116382042</v>
      </c>
      <c r="L26" s="24">
        <f t="shared" si="6"/>
        <v>0</v>
      </c>
      <c r="M26" s="24">
        <f t="shared" si="7"/>
        <v>0</v>
      </c>
      <c r="N26" s="24">
        <f t="shared" si="8"/>
        <v>0</v>
      </c>
      <c r="O26" s="15"/>
      <c r="P26" s="24">
        <f t="shared" si="9"/>
        <v>7.5268817204301008E-2</v>
      </c>
      <c r="Q26" s="24">
        <f t="shared" si="10"/>
        <v>7.5268817204301008E-2</v>
      </c>
      <c r="R26" s="32">
        <f t="shared" si="11"/>
        <v>0.24920936116382042</v>
      </c>
      <c r="S26" t="str">
        <f t="shared" si="2"/>
        <v>Chemin Blanc</v>
      </c>
    </row>
    <row r="27" spans="1:19" s="4" customFormat="1" x14ac:dyDescent="0.2">
      <c r="A27" s="4" t="s">
        <v>27</v>
      </c>
      <c r="J27" s="33"/>
      <c r="K27" s="22"/>
      <c r="L27" s="22"/>
      <c r="M27" s="22"/>
      <c r="N27" s="22"/>
      <c r="O27" s="22"/>
      <c r="P27" s="22"/>
      <c r="Q27" s="22"/>
      <c r="R27" s="30"/>
      <c r="S27" s="4" t="str">
        <f t="shared" si="2"/>
        <v>Transversale centreRue Neuve- Collège</v>
      </c>
    </row>
    <row r="28" spans="1:19" x14ac:dyDescent="0.2">
      <c r="A28" s="5" t="s">
        <v>28</v>
      </c>
      <c r="B28" s="8">
        <v>183</v>
      </c>
      <c r="C28" s="7">
        <f t="shared" si="3"/>
        <v>11811</v>
      </c>
      <c r="D28" s="7">
        <v>12700</v>
      </c>
      <c r="E28" s="5">
        <v>10600</v>
      </c>
      <c r="F28" s="5">
        <v>3400</v>
      </c>
      <c r="G28" s="7">
        <v>14900</v>
      </c>
      <c r="H28" s="5">
        <v>3100</v>
      </c>
      <c r="J28" s="31">
        <f t="shared" si="4"/>
        <v>7.5268817204301008E-2</v>
      </c>
      <c r="K28" s="23">
        <f t="shared" si="5"/>
        <v>0.26153585640504606</v>
      </c>
      <c r="L28" s="24">
        <f t="shared" si="6"/>
        <v>-0.16535433070866146</v>
      </c>
      <c r="M28" s="24">
        <f t="shared" si="7"/>
        <v>-0.73228346456692917</v>
      </c>
      <c r="N28" s="24">
        <f t="shared" si="8"/>
        <v>-0.79194630872483218</v>
      </c>
      <c r="O28" s="15"/>
      <c r="P28" s="24">
        <f t="shared" si="9"/>
        <v>-0.10253153839641016</v>
      </c>
      <c r="Q28" s="24">
        <f t="shared" si="10"/>
        <v>-0.71213275759884853</v>
      </c>
      <c r="R28" s="32">
        <f t="shared" si="11"/>
        <v>-0.73753280839895008</v>
      </c>
      <c r="S28" t="str">
        <f t="shared" si="2"/>
        <v>Rue Neuve s-u</v>
      </c>
    </row>
    <row r="29" spans="1:19" x14ac:dyDescent="0.2">
      <c r="A29" s="5" t="s">
        <v>29</v>
      </c>
      <c r="B29" s="8">
        <v>480</v>
      </c>
      <c r="C29" s="7">
        <f t="shared" si="3"/>
        <v>5673</v>
      </c>
      <c r="D29" s="7">
        <v>6100</v>
      </c>
      <c r="E29" s="5">
        <v>5300</v>
      </c>
      <c r="F29" s="5">
        <v>2700</v>
      </c>
      <c r="G29" s="7">
        <v>7100</v>
      </c>
      <c r="H29" s="5">
        <v>3200</v>
      </c>
      <c r="J29" s="31">
        <f t="shared" si="4"/>
        <v>7.5268817204301008E-2</v>
      </c>
      <c r="K29" s="23">
        <f t="shared" si="5"/>
        <v>0.25154239379517018</v>
      </c>
      <c r="L29" s="24">
        <f t="shared" si="6"/>
        <v>-0.13114754098360659</v>
      </c>
      <c r="M29" s="24">
        <f t="shared" si="7"/>
        <v>-0.55737704918032782</v>
      </c>
      <c r="N29" s="24">
        <f t="shared" si="8"/>
        <v>-0.54929577464788726</v>
      </c>
      <c r="O29" s="15"/>
      <c r="P29" s="24">
        <f t="shared" si="9"/>
        <v>-6.5750044068394131E-2</v>
      </c>
      <c r="Q29" s="24">
        <f t="shared" si="10"/>
        <v>-0.5240613432046537</v>
      </c>
      <c r="R29" s="32">
        <f t="shared" si="11"/>
        <v>-0.43592455490921911</v>
      </c>
      <c r="S29" t="str">
        <f t="shared" si="2"/>
        <v>rue du Collège  ouest, s-u</v>
      </c>
    </row>
    <row r="30" spans="1:19" x14ac:dyDescent="0.2">
      <c r="A30" s="5" t="s">
        <v>30</v>
      </c>
      <c r="B30" s="8">
        <v>507</v>
      </c>
      <c r="C30" s="7">
        <f t="shared" si="3"/>
        <v>7161</v>
      </c>
      <c r="D30" s="7">
        <v>7700</v>
      </c>
      <c r="E30" s="5">
        <v>7900</v>
      </c>
      <c r="F30" s="5">
        <v>6400</v>
      </c>
      <c r="G30" s="7">
        <v>8900</v>
      </c>
      <c r="H30" s="5">
        <v>7600</v>
      </c>
      <c r="J30" s="31">
        <f t="shared" si="4"/>
        <v>7.5268817204301008E-2</v>
      </c>
      <c r="K30" s="23">
        <f t="shared" si="5"/>
        <v>0.24284317832704927</v>
      </c>
      <c r="L30" s="24">
        <f t="shared" si="6"/>
        <v>2.5974025974025983E-2</v>
      </c>
      <c r="M30" s="24">
        <f t="shared" si="7"/>
        <v>-0.16883116883116878</v>
      </c>
      <c r="N30" s="24">
        <f t="shared" si="8"/>
        <v>-0.1460674157303371</v>
      </c>
      <c r="O30" s="15"/>
      <c r="P30" s="24">
        <f t="shared" si="9"/>
        <v>0.10319787739142572</v>
      </c>
      <c r="Q30" s="24">
        <f t="shared" si="10"/>
        <v>-0.1062700740120095</v>
      </c>
      <c r="R30" s="32">
        <f t="shared" si="11"/>
        <v>6.1304287110738764E-2</v>
      </c>
      <c r="S30" t="str">
        <f t="shared" si="2"/>
        <v>rue du Collège  est s-u</v>
      </c>
    </row>
    <row r="31" spans="1:19" x14ac:dyDescent="0.2">
      <c r="A31" s="5" t="s">
        <v>31</v>
      </c>
      <c r="B31" s="8">
        <v>663</v>
      </c>
      <c r="C31" s="7">
        <f t="shared" si="3"/>
        <v>6138</v>
      </c>
      <c r="D31" s="7">
        <v>6600</v>
      </c>
      <c r="E31" s="5">
        <v>6600</v>
      </c>
      <c r="F31" s="5">
        <v>6600</v>
      </c>
      <c r="G31" s="7">
        <v>7700</v>
      </c>
      <c r="H31" s="5">
        <v>7700</v>
      </c>
      <c r="J31" s="31">
        <f t="shared" si="4"/>
        <v>7.5268817204301008E-2</v>
      </c>
      <c r="K31" s="23">
        <f t="shared" si="5"/>
        <v>0.25448028673835132</v>
      </c>
      <c r="L31" s="24">
        <f t="shared" si="6"/>
        <v>0</v>
      </c>
      <c r="M31" s="24">
        <f t="shared" si="7"/>
        <v>0</v>
      </c>
      <c r="N31" s="24">
        <f t="shared" si="8"/>
        <v>0</v>
      </c>
      <c r="O31" s="15"/>
      <c r="P31" s="24">
        <f t="shared" si="9"/>
        <v>7.5268817204301008E-2</v>
      </c>
      <c r="Q31" s="24">
        <f t="shared" si="10"/>
        <v>7.5268817204301008E-2</v>
      </c>
      <c r="R31" s="32">
        <f t="shared" si="11"/>
        <v>0.25448028673835132</v>
      </c>
      <c r="S31" t="str">
        <f t="shared" si="2"/>
        <v xml:space="preserve">rue du Collège  est (Chemin Blanc)  s-u </v>
      </c>
    </row>
    <row r="32" spans="1:19" s="4" customFormat="1" x14ac:dyDescent="0.2">
      <c r="A32" s="4" t="s">
        <v>32</v>
      </c>
      <c r="J32" s="33"/>
      <c r="K32" s="22"/>
      <c r="L32" s="22"/>
      <c r="M32" s="22"/>
      <c r="N32" s="22"/>
      <c r="O32" s="22"/>
      <c r="P32" s="22"/>
      <c r="Q32" s="22"/>
      <c r="R32" s="30"/>
      <c r="S32" s="4" t="str">
        <f t="shared" si="2"/>
        <v>H20</v>
      </c>
    </row>
    <row r="33" spans="1:19" x14ac:dyDescent="0.2">
      <c r="A33" s="5" t="s">
        <v>33</v>
      </c>
      <c r="B33" s="8">
        <v>214</v>
      </c>
      <c r="C33" s="7">
        <f t="shared" si="3"/>
        <v>11346</v>
      </c>
      <c r="D33" s="7">
        <v>12200</v>
      </c>
      <c r="E33" s="5">
        <v>13100</v>
      </c>
      <c r="F33" s="5">
        <v>13600</v>
      </c>
      <c r="G33" s="7">
        <v>13900</v>
      </c>
      <c r="H33" s="5">
        <v>3900</v>
      </c>
      <c r="J33" s="31">
        <f t="shared" si="4"/>
        <v>7.5268817204301008E-2</v>
      </c>
      <c r="K33" s="23">
        <f t="shared" si="5"/>
        <v>0.22510135730653968</v>
      </c>
      <c r="L33" s="24">
        <f t="shared" si="6"/>
        <v>7.3770491803278659E-2</v>
      </c>
      <c r="M33" s="24">
        <f t="shared" si="7"/>
        <v>0.11475409836065564</v>
      </c>
      <c r="N33" s="24">
        <f t="shared" si="8"/>
        <v>-0.71942446043165464</v>
      </c>
      <c r="O33" s="15"/>
      <c r="P33" s="24">
        <f t="shared" si="9"/>
        <v>0.15459192667019206</v>
      </c>
      <c r="Q33" s="24">
        <f t="shared" si="10"/>
        <v>0.19866032081790941</v>
      </c>
      <c r="R33" s="32">
        <f t="shared" si="11"/>
        <v>-0.65626652564780541</v>
      </c>
      <c r="S33" t="str">
        <f t="shared" si="2"/>
        <v>Rue des Crêtets (ouest)</v>
      </c>
    </row>
    <row r="34" spans="1:19" x14ac:dyDescent="0.2">
      <c r="A34" s="5" t="s">
        <v>34</v>
      </c>
      <c r="B34" s="8">
        <v>306</v>
      </c>
      <c r="C34" s="7">
        <f t="shared" si="3"/>
        <v>12462</v>
      </c>
      <c r="D34" s="7">
        <v>13400</v>
      </c>
      <c r="E34" s="5">
        <v>13100</v>
      </c>
      <c r="F34" s="5">
        <v>13900</v>
      </c>
      <c r="G34" s="7">
        <v>15200</v>
      </c>
      <c r="H34" s="5">
        <v>10800</v>
      </c>
      <c r="J34" s="31">
        <f t="shared" si="4"/>
        <v>7.5268817204301008E-2</v>
      </c>
      <c r="K34" s="23">
        <f t="shared" si="5"/>
        <v>0.21970791205263995</v>
      </c>
      <c r="L34" s="24">
        <f t="shared" si="6"/>
        <v>-2.2388059701492491E-2</v>
      </c>
      <c r="M34" s="24">
        <f t="shared" si="7"/>
        <v>3.7313432835820892E-2</v>
      </c>
      <c r="N34" s="24">
        <f t="shared" si="8"/>
        <v>-0.28947368421052633</v>
      </c>
      <c r="O34" s="15"/>
      <c r="P34" s="24">
        <f t="shared" si="9"/>
        <v>5.1195634729577888E-2</v>
      </c>
      <c r="Q34" s="24">
        <f t="shared" si="10"/>
        <v>0.11539078799550628</v>
      </c>
      <c r="R34" s="32">
        <f>(H34/C34)-1</f>
        <v>-0.13336543090996633</v>
      </c>
      <c r="S34" t="str">
        <f t="shared" si="2"/>
        <v>Grand Pont</v>
      </c>
    </row>
    <row r="35" spans="1:19" x14ac:dyDescent="0.2">
      <c r="A35" s="5" t="s">
        <v>35</v>
      </c>
      <c r="B35" s="8">
        <v>605</v>
      </c>
      <c r="C35" s="7">
        <f t="shared" si="3"/>
        <v>21204</v>
      </c>
      <c r="D35" s="7">
        <v>22800</v>
      </c>
      <c r="E35" s="5">
        <v>25000</v>
      </c>
      <c r="F35" s="5">
        <v>25000</v>
      </c>
      <c r="G35" s="7">
        <v>25000</v>
      </c>
      <c r="H35" s="5">
        <v>15800</v>
      </c>
      <c r="J35" s="31">
        <f t="shared" si="4"/>
        <v>7.5268817204301008E-2</v>
      </c>
      <c r="K35" s="23">
        <f t="shared" si="5"/>
        <v>0.1790228258819091</v>
      </c>
      <c r="L35" s="24">
        <f t="shared" si="6"/>
        <v>9.6491228070175517E-2</v>
      </c>
      <c r="M35" s="24">
        <f t="shared" si="7"/>
        <v>9.6491228070175517E-2</v>
      </c>
      <c r="N35" s="24">
        <f t="shared" si="8"/>
        <v>-0.36799999999999999</v>
      </c>
      <c r="O35" s="15"/>
      <c r="P35" s="24">
        <f t="shared" si="9"/>
        <v>0.1790228258819091</v>
      </c>
      <c r="Q35" s="24">
        <f t="shared" si="10"/>
        <v>0.1790228258819091</v>
      </c>
      <c r="R35" s="32">
        <f t="shared" si="11"/>
        <v>-0.25485757404263343</v>
      </c>
      <c r="S35" t="str">
        <f t="shared" si="2"/>
        <v>Boulevard de la Liberté ouest</v>
      </c>
    </row>
    <row r="36" spans="1:19" x14ac:dyDescent="0.2">
      <c r="A36" s="5" t="s">
        <v>36</v>
      </c>
      <c r="B36" s="8">
        <v>482</v>
      </c>
      <c r="C36" s="7">
        <f t="shared" si="3"/>
        <v>19995</v>
      </c>
      <c r="D36" s="7">
        <v>21500</v>
      </c>
      <c r="E36" s="5">
        <v>23700</v>
      </c>
      <c r="F36" s="5">
        <v>23700</v>
      </c>
      <c r="G36" s="7">
        <v>23500</v>
      </c>
      <c r="H36" s="5">
        <v>14300</v>
      </c>
      <c r="J36" s="31">
        <f t="shared" si="4"/>
        <v>7.5268817204301008E-2</v>
      </c>
      <c r="K36" s="23">
        <f t="shared" si="5"/>
        <v>0.17529382345586386</v>
      </c>
      <c r="L36" s="24">
        <f t="shared" si="6"/>
        <v>0.10232558139534875</v>
      </c>
      <c r="M36" s="24">
        <f t="shared" si="7"/>
        <v>0.10232558139534875</v>
      </c>
      <c r="N36" s="24">
        <f t="shared" si="8"/>
        <v>-0.39148936170212767</v>
      </c>
      <c r="O36" s="15"/>
      <c r="P36" s="24">
        <f t="shared" si="9"/>
        <v>0.18529632408102015</v>
      </c>
      <c r="Q36" s="24">
        <f t="shared" si="10"/>
        <v>0.18529632408102015</v>
      </c>
      <c r="R36" s="32">
        <f t="shared" si="11"/>
        <v>-0.28482120530132538</v>
      </c>
      <c r="S36" t="str">
        <f t="shared" si="2"/>
        <v>Boulevard de la Liberté centre</v>
      </c>
    </row>
    <row r="37" spans="1:19" x14ac:dyDescent="0.2">
      <c r="A37" s="5" t="s">
        <v>37</v>
      </c>
      <c r="B37" s="8">
        <v>740</v>
      </c>
      <c r="C37" s="7">
        <f t="shared" si="3"/>
        <v>20367</v>
      </c>
      <c r="D37" s="7">
        <v>21900</v>
      </c>
      <c r="E37" s="5">
        <v>23000</v>
      </c>
      <c r="F37" s="5">
        <v>25000</v>
      </c>
      <c r="G37" s="7">
        <v>25000</v>
      </c>
      <c r="H37" s="5">
        <v>13500</v>
      </c>
      <c r="J37" s="31">
        <f t="shared" si="4"/>
        <v>7.5268817204301008E-2</v>
      </c>
      <c r="K37" s="23">
        <f t="shared" si="5"/>
        <v>0.22747581872637102</v>
      </c>
      <c r="L37" s="24">
        <f t="shared" si="6"/>
        <v>5.0228310502283158E-2</v>
      </c>
      <c r="M37" s="24">
        <f t="shared" si="7"/>
        <v>0.14155251141552516</v>
      </c>
      <c r="N37" s="24">
        <f t="shared" si="8"/>
        <v>-0.45999999999999996</v>
      </c>
      <c r="O37" s="15"/>
      <c r="P37" s="24">
        <f t="shared" si="9"/>
        <v>0.12927775322826141</v>
      </c>
      <c r="Q37" s="24">
        <f t="shared" si="10"/>
        <v>0.22747581872637102</v>
      </c>
      <c r="R37" s="32">
        <f t="shared" si="11"/>
        <v>-0.33716305788775958</v>
      </c>
      <c r="S37" t="str">
        <f t="shared" si="2"/>
        <v>Boulevard de la Liberté est</v>
      </c>
    </row>
    <row r="38" spans="1:19" x14ac:dyDescent="0.2">
      <c r="A38" s="5" t="s">
        <v>38</v>
      </c>
      <c r="B38" s="8">
        <v>536</v>
      </c>
      <c r="C38" s="7">
        <f t="shared" si="3"/>
        <v>26040</v>
      </c>
      <c r="D38" s="7">
        <v>28000</v>
      </c>
      <c r="E38" s="5">
        <v>28000</v>
      </c>
      <c r="F38" s="5">
        <v>28000</v>
      </c>
      <c r="G38" s="7">
        <v>30000</v>
      </c>
      <c r="H38" s="5">
        <v>30000</v>
      </c>
      <c r="J38" s="31">
        <f t="shared" si="4"/>
        <v>7.5268817204301008E-2</v>
      </c>
      <c r="K38" s="23">
        <f t="shared" si="5"/>
        <v>0.15207373271889391</v>
      </c>
      <c r="L38" s="24">
        <f t="shared" si="6"/>
        <v>0</v>
      </c>
      <c r="M38" s="24">
        <f t="shared" si="7"/>
        <v>0</v>
      </c>
      <c r="N38" s="24">
        <f t="shared" si="8"/>
        <v>0</v>
      </c>
      <c r="O38" s="15"/>
      <c r="P38" s="24">
        <f t="shared" si="9"/>
        <v>7.5268817204301008E-2</v>
      </c>
      <c r="Q38" s="24">
        <f t="shared" si="10"/>
        <v>7.5268817204301008E-2</v>
      </c>
      <c r="R38" s="32">
        <f t="shared" si="11"/>
        <v>0.15207373271889391</v>
      </c>
      <c r="S38" t="str">
        <f t="shared" si="2"/>
        <v>H20 tunnel Vue des Alpes</v>
      </c>
    </row>
    <row r="39" spans="1:19" x14ac:dyDescent="0.2">
      <c r="A39" s="5" t="s">
        <v>39</v>
      </c>
      <c r="B39" s="8">
        <v>536</v>
      </c>
      <c r="C39" s="7">
        <f t="shared" si="3"/>
        <v>6324</v>
      </c>
      <c r="D39" s="7">
        <v>6800</v>
      </c>
      <c r="E39" s="5">
        <v>6800</v>
      </c>
      <c r="F39" s="5">
        <v>6800</v>
      </c>
      <c r="G39" s="7">
        <v>7900</v>
      </c>
      <c r="H39" s="5">
        <v>10300</v>
      </c>
      <c r="J39" s="31">
        <f t="shared" si="4"/>
        <v>7.5268817204301008E-2</v>
      </c>
      <c r="K39" s="23">
        <f t="shared" si="5"/>
        <v>0.24920936116382042</v>
      </c>
      <c r="L39" s="24">
        <f t="shared" si="6"/>
        <v>0</v>
      </c>
      <c r="M39" s="24">
        <f t="shared" si="7"/>
        <v>0</v>
      </c>
      <c r="N39" s="24">
        <f t="shared" si="8"/>
        <v>0.30379746835443044</v>
      </c>
      <c r="O39" s="15"/>
      <c r="P39" s="24">
        <f t="shared" si="9"/>
        <v>7.5268817204301008E-2</v>
      </c>
      <c r="Q39" s="24">
        <f t="shared" si="10"/>
        <v>7.5268817204301008E-2</v>
      </c>
      <c r="R39" s="32">
        <f t="shared" si="11"/>
        <v>0.62871600253004423</v>
      </c>
      <c r="S39" t="str">
        <f t="shared" si="2"/>
        <v>Le Reymond</v>
      </c>
    </row>
    <row r="40" spans="1:19" s="4" customFormat="1" x14ac:dyDescent="0.2">
      <c r="A40" s="4" t="s">
        <v>40</v>
      </c>
      <c r="J40" s="33"/>
      <c r="K40" s="22"/>
      <c r="L40" s="22"/>
      <c r="M40" s="22"/>
      <c r="N40" s="22"/>
      <c r="O40" s="22"/>
      <c r="P40" s="22"/>
      <c r="Q40" s="22"/>
      <c r="R40" s="30"/>
      <c r="S40" s="4" t="str">
        <f t="shared" si="2"/>
        <v>Traversée Malakof - Hôtel de Ville- Versoix</v>
      </c>
    </row>
    <row r="41" spans="1:19" x14ac:dyDescent="0.2">
      <c r="A41" s="5" t="s">
        <v>41</v>
      </c>
      <c r="B41" s="8">
        <v>237</v>
      </c>
      <c r="C41" s="7">
        <f t="shared" si="3"/>
        <v>16833</v>
      </c>
      <c r="D41" s="7">
        <v>18100</v>
      </c>
      <c r="E41" s="5">
        <v>22100</v>
      </c>
      <c r="F41" s="5">
        <v>22200</v>
      </c>
      <c r="G41" s="7">
        <v>21300</v>
      </c>
      <c r="H41" s="5">
        <v>27000</v>
      </c>
      <c r="J41" s="31">
        <f t="shared" si="4"/>
        <v>7.5268817204301008E-2</v>
      </c>
      <c r="K41" s="23">
        <f t="shared" si="5"/>
        <v>0.26537159151666367</v>
      </c>
      <c r="L41" s="24">
        <f t="shared" si="6"/>
        <v>0.22099447513812165</v>
      </c>
      <c r="M41" s="24">
        <f t="shared" si="7"/>
        <v>0.22651933701657456</v>
      </c>
      <c r="N41" s="24">
        <f t="shared" si="8"/>
        <v>0.26760563380281699</v>
      </c>
      <c r="O41" s="15"/>
      <c r="P41" s="24">
        <f t="shared" si="9"/>
        <v>0.31289728509475445</v>
      </c>
      <c r="Q41" s="24">
        <f t="shared" si="10"/>
        <v>0.31883799679201563</v>
      </c>
      <c r="R41" s="32">
        <f t="shared" si="11"/>
        <v>0.60399215826055963</v>
      </c>
      <c r="S41" t="str">
        <f t="shared" si="2"/>
        <v>Rue de l'Hôtel de Ville, Malakof sud</v>
      </c>
    </row>
    <row r="42" spans="1:19" x14ac:dyDescent="0.2">
      <c r="A42" s="5" t="s">
        <v>42</v>
      </c>
      <c r="B42" s="8">
        <v>263</v>
      </c>
      <c r="C42" s="7">
        <f t="shared" si="3"/>
        <v>15252</v>
      </c>
      <c r="D42" s="7">
        <v>16400</v>
      </c>
      <c r="E42" s="5">
        <v>20400</v>
      </c>
      <c r="F42" s="5">
        <v>20500</v>
      </c>
      <c r="G42" s="7">
        <v>19300</v>
      </c>
      <c r="H42" s="5">
        <v>25000</v>
      </c>
      <c r="J42" s="31">
        <f t="shared" si="4"/>
        <v>7.5268817204301008E-2</v>
      </c>
      <c r="K42" s="23">
        <f t="shared" si="5"/>
        <v>0.26540781536847624</v>
      </c>
      <c r="L42" s="24">
        <f t="shared" si="6"/>
        <v>0.24390243902439024</v>
      </c>
      <c r="M42" s="24">
        <f t="shared" si="7"/>
        <v>0.25</v>
      </c>
      <c r="N42" s="24">
        <f t="shared" si="8"/>
        <v>0.29533678756476678</v>
      </c>
      <c r="O42" s="15"/>
      <c r="P42" s="24">
        <f t="shared" si="9"/>
        <v>0.33752950432730144</v>
      </c>
      <c r="Q42" s="24">
        <f t="shared" si="10"/>
        <v>0.34408602150537626</v>
      </c>
      <c r="R42" s="32">
        <f t="shared" si="11"/>
        <v>0.63912929451875167</v>
      </c>
      <c r="S42" t="str">
        <f t="shared" si="2"/>
        <v>Rue de l'Hôtel de Ville, Malakof nord</v>
      </c>
    </row>
    <row r="43" spans="1:19" x14ac:dyDescent="0.2">
      <c r="A43" s="5" t="s">
        <v>43</v>
      </c>
      <c r="B43" s="8">
        <v>609</v>
      </c>
      <c r="C43" s="7">
        <f t="shared" si="3"/>
        <v>14229</v>
      </c>
      <c r="D43" s="7">
        <v>15300</v>
      </c>
      <c r="E43" s="5">
        <v>10700</v>
      </c>
      <c r="F43" s="5">
        <v>8400</v>
      </c>
      <c r="G43" s="7">
        <v>18100</v>
      </c>
      <c r="H43" s="5">
        <v>7700</v>
      </c>
      <c r="J43" s="31">
        <f t="shared" si="4"/>
        <v>7.5268817204301008E-2</v>
      </c>
      <c r="K43" s="23">
        <f t="shared" si="5"/>
        <v>0.27205003865345412</v>
      </c>
      <c r="L43" s="24">
        <f t="shared" si="6"/>
        <v>-0.30065359477124187</v>
      </c>
      <c r="M43" s="24">
        <f t="shared" si="7"/>
        <v>-0.4509803921568627</v>
      </c>
      <c r="N43" s="24">
        <f t="shared" si="8"/>
        <v>-0.574585635359116</v>
      </c>
      <c r="O43" s="15"/>
      <c r="P43" s="24">
        <f t="shared" si="9"/>
        <v>-0.24801461803359337</v>
      </c>
      <c r="Q43" s="24">
        <f t="shared" si="10"/>
        <v>-0.40965633565254056</v>
      </c>
      <c r="R43" s="32">
        <f t="shared" si="11"/>
        <v>-0.45885164101482889</v>
      </c>
      <c r="S43" t="str">
        <f t="shared" si="2"/>
        <v>Rue de l'Hôtel de Ville sud</v>
      </c>
    </row>
    <row r="44" spans="1:19" s="9" customFormat="1" x14ac:dyDescent="0.2">
      <c r="A44" s="10" t="s">
        <v>44</v>
      </c>
      <c r="B44" s="11">
        <v>165</v>
      </c>
      <c r="C44" s="12">
        <f t="shared" si="3"/>
        <v>4464</v>
      </c>
      <c r="D44" s="12">
        <v>4800</v>
      </c>
      <c r="E44" s="10">
        <v>4600</v>
      </c>
      <c r="F44" s="10">
        <v>4800</v>
      </c>
      <c r="G44" s="12">
        <v>5600</v>
      </c>
      <c r="H44" s="10">
        <v>5500</v>
      </c>
      <c r="J44" s="31">
        <f t="shared" si="4"/>
        <v>7.5268817204301008E-2</v>
      </c>
      <c r="K44" s="23">
        <f t="shared" si="5"/>
        <v>0.25448028673835132</v>
      </c>
      <c r="L44" s="24">
        <f t="shared" si="6"/>
        <v>-4.166666666666663E-2</v>
      </c>
      <c r="M44" s="24">
        <f t="shared" si="7"/>
        <v>0</v>
      </c>
      <c r="N44" s="24">
        <f t="shared" si="8"/>
        <v>-1.7857142857142905E-2</v>
      </c>
      <c r="O44" s="26"/>
      <c r="P44" s="24">
        <f t="shared" si="9"/>
        <v>3.0465949820788429E-2</v>
      </c>
      <c r="Q44" s="24">
        <f t="shared" si="10"/>
        <v>7.5268817204301008E-2</v>
      </c>
      <c r="R44" s="32">
        <f t="shared" si="11"/>
        <v>0.23207885304659492</v>
      </c>
      <c r="S44" s="9" t="str">
        <f t="shared" si="2"/>
        <v>Rue de l'Hôtel de Ville, (Promenade)</v>
      </c>
    </row>
    <row r="45" spans="1:19" s="9" customFormat="1" x14ac:dyDescent="0.2">
      <c r="A45" s="10" t="s">
        <v>45</v>
      </c>
      <c r="B45" s="11">
        <v>181</v>
      </c>
      <c r="C45" s="12">
        <f t="shared" si="3"/>
        <v>2604</v>
      </c>
      <c r="D45" s="12">
        <v>2800</v>
      </c>
      <c r="E45" s="10">
        <v>2600</v>
      </c>
      <c r="F45" s="10">
        <v>2700</v>
      </c>
      <c r="G45" s="12">
        <v>3300</v>
      </c>
      <c r="H45" s="10">
        <v>3100</v>
      </c>
      <c r="J45" s="31">
        <f t="shared" si="4"/>
        <v>7.5268817204301008E-2</v>
      </c>
      <c r="K45" s="23">
        <f t="shared" si="5"/>
        <v>0.26728110599078336</v>
      </c>
      <c r="L45" s="24">
        <f t="shared" si="6"/>
        <v>-7.1428571428571397E-2</v>
      </c>
      <c r="M45" s="24">
        <f t="shared" si="7"/>
        <v>-3.5714285714285698E-2</v>
      </c>
      <c r="N45" s="24">
        <f t="shared" si="8"/>
        <v>-6.0606060606060552E-2</v>
      </c>
      <c r="O45" s="26"/>
      <c r="P45" s="24">
        <f t="shared" si="9"/>
        <v>-1.536098310291889E-3</v>
      </c>
      <c r="Q45" s="24">
        <f t="shared" si="10"/>
        <v>3.6866359447004671E-2</v>
      </c>
      <c r="R45" s="32">
        <f t="shared" si="11"/>
        <v>0.19047619047619047</v>
      </c>
      <c r="S45" s="9" t="str">
        <f t="shared" si="2"/>
        <v>Rue de Gibratar (Dr Kern)  s-u</v>
      </c>
    </row>
    <row r="46" spans="1:19" s="9" customFormat="1" x14ac:dyDescent="0.2">
      <c r="A46" s="10" t="s">
        <v>46</v>
      </c>
      <c r="B46" s="11">
        <v>132</v>
      </c>
      <c r="C46" s="12">
        <f t="shared" si="3"/>
        <v>4371</v>
      </c>
      <c r="D46" s="12">
        <v>4700</v>
      </c>
      <c r="E46" s="10">
        <v>4500</v>
      </c>
      <c r="F46" s="10">
        <v>4500</v>
      </c>
      <c r="G46" s="12">
        <v>5500</v>
      </c>
      <c r="H46" s="10">
        <v>5300</v>
      </c>
      <c r="J46" s="31">
        <f t="shared" si="4"/>
        <v>7.5268817204301008E-2</v>
      </c>
      <c r="K46" s="23">
        <f t="shared" si="5"/>
        <v>0.25829329672843748</v>
      </c>
      <c r="L46" s="24">
        <f t="shared" si="6"/>
        <v>-4.2553191489361653E-2</v>
      </c>
      <c r="M46" s="24">
        <f t="shared" si="7"/>
        <v>-4.2553191489361653E-2</v>
      </c>
      <c r="N46" s="24">
        <f t="shared" si="8"/>
        <v>-3.6363636363636376E-2</v>
      </c>
      <c r="O46" s="26"/>
      <c r="P46" s="24">
        <f t="shared" si="9"/>
        <v>2.951269732326689E-2</v>
      </c>
      <c r="Q46" s="24">
        <f t="shared" si="10"/>
        <v>2.951269732326689E-2</v>
      </c>
      <c r="R46" s="32">
        <f t="shared" si="11"/>
        <v>0.21253717684740336</v>
      </c>
      <c r="S46" s="9" t="str">
        <f t="shared" si="2"/>
        <v>rue du Jura</v>
      </c>
    </row>
    <row r="47" spans="1:19" x14ac:dyDescent="0.2">
      <c r="A47" s="5" t="s">
        <v>47</v>
      </c>
      <c r="B47" s="8">
        <v>438</v>
      </c>
      <c r="C47" s="7">
        <f t="shared" si="3"/>
        <v>11718</v>
      </c>
      <c r="D47" s="7">
        <v>12600</v>
      </c>
      <c r="E47" s="5">
        <v>8300</v>
      </c>
      <c r="F47" s="5">
        <v>3300</v>
      </c>
      <c r="G47" s="7">
        <v>14800</v>
      </c>
      <c r="H47" s="5">
        <v>2700</v>
      </c>
      <c r="J47" s="31">
        <f t="shared" si="4"/>
        <v>7.5268817204301008E-2</v>
      </c>
      <c r="K47" s="23">
        <f t="shared" si="5"/>
        <v>0.26301416623997276</v>
      </c>
      <c r="L47" s="24">
        <f t="shared" si="6"/>
        <v>-0.34126984126984128</v>
      </c>
      <c r="M47" s="24">
        <f t="shared" si="7"/>
        <v>-0.73809523809523814</v>
      </c>
      <c r="N47" s="24">
        <f t="shared" si="8"/>
        <v>-0.81756756756756754</v>
      </c>
      <c r="O47" s="15"/>
      <c r="P47" s="24">
        <f t="shared" si="9"/>
        <v>-0.29168800136542072</v>
      </c>
      <c r="Q47" s="24">
        <f t="shared" si="10"/>
        <v>-0.7183819764464926</v>
      </c>
      <c r="R47" s="32">
        <f t="shared" si="11"/>
        <v>-0.7695852534562212</v>
      </c>
      <c r="S47" t="str">
        <f t="shared" si="2"/>
        <v>Rue de l'Hôtel de Ville nord</v>
      </c>
    </row>
    <row r="48" spans="1:19" x14ac:dyDescent="0.2">
      <c r="A48" s="5" t="s">
        <v>48</v>
      </c>
      <c r="B48" s="8">
        <v>82</v>
      </c>
      <c r="C48" s="7">
        <f t="shared" si="3"/>
        <v>9300</v>
      </c>
      <c r="D48" s="7">
        <v>10000</v>
      </c>
      <c r="E48" s="5">
        <v>8200</v>
      </c>
      <c r="F48" s="5">
        <v>0</v>
      </c>
      <c r="G48" s="7">
        <v>11800</v>
      </c>
      <c r="H48" s="5">
        <v>0</v>
      </c>
      <c r="J48" s="31">
        <f t="shared" si="4"/>
        <v>7.5268817204301008E-2</v>
      </c>
      <c r="K48" s="23">
        <f t="shared" si="5"/>
        <v>0.26881720430107525</v>
      </c>
      <c r="L48" s="24">
        <f t="shared" si="6"/>
        <v>-0.18000000000000005</v>
      </c>
      <c r="M48" s="24">
        <f t="shared" si="7"/>
        <v>-1</v>
      </c>
      <c r="N48" s="24">
        <f t="shared" si="8"/>
        <v>-1</v>
      </c>
      <c r="O48" s="15"/>
      <c r="P48" s="24">
        <f t="shared" si="9"/>
        <v>-0.11827956989247312</v>
      </c>
      <c r="Q48" s="24">
        <f t="shared" si="10"/>
        <v>-1</v>
      </c>
      <c r="R48" s="32">
        <f t="shared" si="11"/>
        <v>-1</v>
      </c>
      <c r="S48" t="str">
        <f t="shared" si="2"/>
        <v>Rue de  Balance sud s-u</v>
      </c>
    </row>
    <row r="49" spans="1:19" x14ac:dyDescent="0.2">
      <c r="A49" s="5" t="s">
        <v>49</v>
      </c>
      <c r="B49" s="8">
        <v>105</v>
      </c>
      <c r="C49" s="7">
        <f t="shared" si="3"/>
        <v>14322</v>
      </c>
      <c r="D49" s="7">
        <v>15400</v>
      </c>
      <c r="E49" s="5">
        <v>12900</v>
      </c>
      <c r="F49" s="5">
        <v>700</v>
      </c>
      <c r="G49" s="7">
        <v>17900</v>
      </c>
      <c r="H49" s="5">
        <v>1000</v>
      </c>
      <c r="J49" s="31">
        <f t="shared" si="4"/>
        <v>7.5268817204301008E-2</v>
      </c>
      <c r="K49" s="23">
        <f t="shared" si="5"/>
        <v>0.2498254433738305</v>
      </c>
      <c r="L49" s="24">
        <f t="shared" si="6"/>
        <v>-0.16233766233766234</v>
      </c>
      <c r="M49" s="24">
        <f t="shared" si="7"/>
        <v>-0.95454545454545459</v>
      </c>
      <c r="N49" s="24">
        <f t="shared" si="8"/>
        <v>-0.94413407821229045</v>
      </c>
      <c r="O49" s="15"/>
      <c r="P49" s="24">
        <f t="shared" si="9"/>
        <v>-9.9287808965228375E-2</v>
      </c>
      <c r="Q49" s="24">
        <f t="shared" si="10"/>
        <v>-0.95112414467253181</v>
      </c>
      <c r="R49" s="32">
        <f t="shared" si="11"/>
        <v>-0.93017734953218822</v>
      </c>
      <c r="S49" t="str">
        <f t="shared" si="2"/>
        <v>Rue de la Balance nord</v>
      </c>
    </row>
    <row r="50" spans="1:19" x14ac:dyDescent="0.2">
      <c r="A50" s="5" t="s">
        <v>50</v>
      </c>
      <c r="B50" s="8">
        <v>214</v>
      </c>
      <c r="C50" s="7">
        <f t="shared" si="3"/>
        <v>13113</v>
      </c>
      <c r="D50" s="7">
        <v>14100</v>
      </c>
      <c r="E50" s="5">
        <v>13400</v>
      </c>
      <c r="F50" s="5">
        <v>1300</v>
      </c>
      <c r="G50" s="7">
        <v>16400</v>
      </c>
      <c r="H50" s="5">
        <v>1500</v>
      </c>
      <c r="J50" s="31">
        <f t="shared" si="4"/>
        <v>7.5268817204301008E-2</v>
      </c>
      <c r="K50" s="23">
        <f t="shared" si="5"/>
        <v>0.25066727674826517</v>
      </c>
      <c r="L50" s="24">
        <f t="shared" si="6"/>
        <v>-4.9645390070921946E-2</v>
      </c>
      <c r="M50" s="24">
        <f t="shared" si="7"/>
        <v>-0.90780141843971629</v>
      </c>
      <c r="N50" s="24">
        <f t="shared" si="8"/>
        <v>-0.90853658536585369</v>
      </c>
      <c r="O50" s="15"/>
      <c r="P50" s="24">
        <f t="shared" si="9"/>
        <v>2.1886677343094574E-2</v>
      </c>
      <c r="Q50" s="24">
        <f t="shared" si="10"/>
        <v>-0.90086174025775945</v>
      </c>
      <c r="R50" s="32">
        <f t="shared" si="11"/>
        <v>-0.88560970029741481</v>
      </c>
      <c r="S50" t="str">
        <f t="shared" si="2"/>
        <v>rue du Versoix</v>
      </c>
    </row>
    <row r="51" spans="1:19" s="4" customFormat="1" x14ac:dyDescent="0.2">
      <c r="A51" s="4" t="s">
        <v>51</v>
      </c>
      <c r="J51" s="33"/>
      <c r="K51" s="22"/>
      <c r="L51" s="22"/>
      <c r="M51" s="22"/>
      <c r="N51" s="22"/>
      <c r="O51" s="22"/>
      <c r="P51" s="22"/>
      <c r="Q51" s="22"/>
      <c r="R51" s="30"/>
      <c r="S51" s="4" t="str">
        <f t="shared" si="2"/>
        <v>Grenier- Manège-Etoile</v>
      </c>
    </row>
    <row r="52" spans="1:19" x14ac:dyDescent="0.2">
      <c r="A52" s="5" t="s">
        <v>52</v>
      </c>
      <c r="B52" s="8">
        <v>905</v>
      </c>
      <c r="C52" s="7">
        <f t="shared" si="3"/>
        <v>8370</v>
      </c>
      <c r="D52" s="7">
        <v>9000</v>
      </c>
      <c r="E52" s="5">
        <v>7900</v>
      </c>
      <c r="F52" s="5">
        <v>11700</v>
      </c>
      <c r="G52" s="7">
        <v>11000</v>
      </c>
      <c r="H52" s="5">
        <v>11300</v>
      </c>
      <c r="J52" s="31">
        <f t="shared" si="4"/>
        <v>7.5268817204301008E-2</v>
      </c>
      <c r="K52" s="23">
        <f t="shared" si="5"/>
        <v>0.31421744324970136</v>
      </c>
      <c r="L52" s="24">
        <f t="shared" si="6"/>
        <v>-0.12222222222222223</v>
      </c>
      <c r="M52" s="24">
        <f t="shared" si="7"/>
        <v>0.30000000000000004</v>
      </c>
      <c r="N52" s="24">
        <f t="shared" si="8"/>
        <v>2.7272727272727337E-2</v>
      </c>
      <c r="O52" s="15"/>
      <c r="P52" s="24">
        <f t="shared" si="9"/>
        <v>-5.6152927120669105E-2</v>
      </c>
      <c r="Q52" s="24">
        <f t="shared" si="10"/>
        <v>0.39784946236559149</v>
      </c>
      <c r="R52" s="32">
        <f t="shared" si="11"/>
        <v>0.35005973715651129</v>
      </c>
      <c r="S52" t="str">
        <f t="shared" si="2"/>
        <v>rue du Grenier</v>
      </c>
    </row>
    <row r="53" spans="1:19" x14ac:dyDescent="0.2">
      <c r="A53" s="5" t="s">
        <v>53</v>
      </c>
      <c r="B53" s="8">
        <v>477</v>
      </c>
      <c r="C53" s="7">
        <f t="shared" si="3"/>
        <v>12276</v>
      </c>
      <c r="D53" s="7">
        <v>13200</v>
      </c>
      <c r="E53" s="5">
        <v>11900</v>
      </c>
      <c r="F53" s="5">
        <v>13300</v>
      </c>
      <c r="G53" s="7">
        <v>15300</v>
      </c>
      <c r="H53" s="5">
        <v>16100</v>
      </c>
      <c r="J53" s="31">
        <f t="shared" si="4"/>
        <v>7.5268817204301008E-2</v>
      </c>
      <c r="K53" s="23">
        <f t="shared" si="5"/>
        <v>0.24633431085043989</v>
      </c>
      <c r="L53" s="24">
        <f t="shared" si="6"/>
        <v>-9.8484848484848508E-2</v>
      </c>
      <c r="M53" s="24">
        <f t="shared" si="7"/>
        <v>7.575757575757569E-3</v>
      </c>
      <c r="N53" s="24">
        <f t="shared" si="8"/>
        <v>5.2287581699346442E-2</v>
      </c>
      <c r="O53" s="15"/>
      <c r="P53" s="24">
        <f t="shared" si="9"/>
        <v>-3.0628869338546805E-2</v>
      </c>
      <c r="Q53" s="24">
        <f t="shared" si="10"/>
        <v>8.3414793092212447E-2</v>
      </c>
      <c r="R53" s="32">
        <f t="shared" si="11"/>
        <v>0.31150211795373095</v>
      </c>
      <c r="S53" t="str">
        <f t="shared" si="2"/>
        <v>rue du Manège, rue du Crêt</v>
      </c>
    </row>
    <row r="54" spans="1:19" x14ac:dyDescent="0.2">
      <c r="A54" s="5" t="s">
        <v>54</v>
      </c>
      <c r="B54" s="8">
        <v>165</v>
      </c>
      <c r="C54" s="7">
        <f t="shared" si="3"/>
        <v>11532</v>
      </c>
      <c r="D54" s="7">
        <v>12400</v>
      </c>
      <c r="E54" s="5">
        <v>10900</v>
      </c>
      <c r="F54" s="5">
        <v>12600</v>
      </c>
      <c r="G54" s="7">
        <v>14400</v>
      </c>
      <c r="H54" s="5">
        <v>16100</v>
      </c>
      <c r="J54" s="31">
        <f t="shared" si="4"/>
        <v>7.5268817204301008E-2</v>
      </c>
      <c r="K54" s="23">
        <f t="shared" si="5"/>
        <v>0.24869927159209149</v>
      </c>
      <c r="L54" s="24">
        <f t="shared" si="6"/>
        <v>-0.12096774193548387</v>
      </c>
      <c r="M54" s="24">
        <f t="shared" si="7"/>
        <v>1.6129032258064502E-2</v>
      </c>
      <c r="N54" s="24">
        <f t="shared" si="8"/>
        <v>0.11805555555555558</v>
      </c>
      <c r="O54" s="15"/>
      <c r="P54" s="24">
        <f t="shared" si="9"/>
        <v>-5.4804023586541795E-2</v>
      </c>
      <c r="Q54" s="24">
        <f t="shared" si="10"/>
        <v>9.2611862643080078E-2</v>
      </c>
      <c r="R54" s="32">
        <f t="shared" si="11"/>
        <v>0.39611515782171347</v>
      </c>
      <c r="S54" t="str">
        <f t="shared" si="2"/>
        <v>rue de l'Etoile</v>
      </c>
    </row>
    <row r="55" spans="1:19" x14ac:dyDescent="0.2">
      <c r="A55" s="5" t="s">
        <v>55</v>
      </c>
      <c r="B55" s="8">
        <v>181</v>
      </c>
      <c r="C55" s="7">
        <f t="shared" si="3"/>
        <v>4371</v>
      </c>
      <c r="D55" s="7">
        <v>4700</v>
      </c>
      <c r="E55" s="5">
        <v>4700</v>
      </c>
      <c r="F55" s="5">
        <v>4700</v>
      </c>
      <c r="G55" s="7">
        <v>5500</v>
      </c>
      <c r="H55" s="5">
        <v>5500</v>
      </c>
      <c r="J55" s="31">
        <f t="shared" si="4"/>
        <v>7.5268817204301008E-2</v>
      </c>
      <c r="K55" s="23">
        <f t="shared" si="5"/>
        <v>0.25829329672843748</v>
      </c>
      <c r="L55" s="24">
        <f t="shared" si="6"/>
        <v>0</v>
      </c>
      <c r="M55" s="24">
        <f t="shared" si="7"/>
        <v>0</v>
      </c>
      <c r="N55" s="24">
        <f t="shared" si="8"/>
        <v>0</v>
      </c>
      <c r="O55" s="15"/>
      <c r="P55" s="24">
        <f t="shared" si="9"/>
        <v>7.5268817204301008E-2</v>
      </c>
      <c r="Q55" s="24">
        <f t="shared" si="10"/>
        <v>7.5268817204301008E-2</v>
      </c>
      <c r="R55" s="32">
        <f t="shared" si="11"/>
        <v>0.25829329672843748</v>
      </c>
      <c r="S55" t="str">
        <f t="shared" si="2"/>
        <v xml:space="preserve">rue de la Croix fédérale (tours de l'Est) </v>
      </c>
    </row>
    <row r="56" spans="1:19" s="4" customFormat="1" x14ac:dyDescent="0.2">
      <c r="A56" s="4" t="s">
        <v>56</v>
      </c>
      <c r="J56" s="33"/>
      <c r="K56" s="22"/>
      <c r="L56" s="22"/>
      <c r="M56" s="22"/>
      <c r="N56" s="22"/>
      <c r="O56" s="22"/>
      <c r="P56" s="22"/>
      <c r="Q56" s="22"/>
      <c r="R56" s="30"/>
      <c r="S56" s="4" t="str">
        <f t="shared" si="2"/>
        <v>Métropole centre</v>
      </c>
    </row>
    <row r="57" spans="1:19" x14ac:dyDescent="0.2">
      <c r="A57" s="5" t="s">
        <v>57</v>
      </c>
      <c r="B57" s="8">
        <v>192</v>
      </c>
      <c r="C57" s="7">
        <f t="shared" si="3"/>
        <v>4836</v>
      </c>
      <c r="D57" s="7">
        <v>5200</v>
      </c>
      <c r="E57" s="5">
        <v>5200</v>
      </c>
      <c r="F57" s="5">
        <v>6400</v>
      </c>
      <c r="G57" s="7">
        <v>6100</v>
      </c>
      <c r="H57" s="5">
        <v>7800</v>
      </c>
      <c r="J57" s="31">
        <f t="shared" si="4"/>
        <v>7.5268817204301008E-2</v>
      </c>
      <c r="K57" s="23">
        <f t="shared" si="5"/>
        <v>0.26137303556658398</v>
      </c>
      <c r="L57" s="24">
        <f t="shared" si="6"/>
        <v>0</v>
      </c>
      <c r="M57" s="24">
        <f t="shared" si="7"/>
        <v>0.23076923076923084</v>
      </c>
      <c r="N57" s="24">
        <f t="shared" si="8"/>
        <v>0.27868852459016402</v>
      </c>
      <c r="O57" s="15"/>
      <c r="P57" s="24">
        <f t="shared" si="9"/>
        <v>7.5268817204301008E-2</v>
      </c>
      <c r="Q57" s="24">
        <f t="shared" si="10"/>
        <v>0.3234077750206783</v>
      </c>
      <c r="R57" s="32">
        <f t="shared" si="11"/>
        <v>0.61290322580645151</v>
      </c>
      <c r="S57" t="str">
        <f t="shared" si="2"/>
        <v>rue du Roulage s-u</v>
      </c>
    </row>
    <row r="58" spans="1:19" x14ac:dyDescent="0.2">
      <c r="A58" s="5" t="s">
        <v>58</v>
      </c>
      <c r="B58" s="8">
        <v>130</v>
      </c>
      <c r="C58" s="7">
        <f t="shared" si="3"/>
        <v>6975</v>
      </c>
      <c r="D58" s="7">
        <v>7500</v>
      </c>
      <c r="E58" s="5">
        <v>7500</v>
      </c>
      <c r="F58" s="5">
        <v>9000</v>
      </c>
      <c r="G58" s="7">
        <v>8800</v>
      </c>
      <c r="H58" s="5">
        <v>10500</v>
      </c>
      <c r="J58" s="31">
        <f t="shared" si="4"/>
        <v>7.5268817204301008E-2</v>
      </c>
      <c r="K58" s="23">
        <f t="shared" si="5"/>
        <v>0.26164874551971318</v>
      </c>
      <c r="L58" s="24">
        <f t="shared" si="6"/>
        <v>0</v>
      </c>
      <c r="M58" s="24">
        <f t="shared" si="7"/>
        <v>0.19999999999999996</v>
      </c>
      <c r="N58" s="24">
        <f t="shared" si="8"/>
        <v>0.19318181818181812</v>
      </c>
      <c r="O58" s="15"/>
      <c r="P58" s="24">
        <f t="shared" si="9"/>
        <v>7.5268817204301008E-2</v>
      </c>
      <c r="Q58" s="24">
        <f t="shared" si="10"/>
        <v>0.29032258064516125</v>
      </c>
      <c r="R58" s="32">
        <f t="shared" si="11"/>
        <v>0.5053763440860215</v>
      </c>
      <c r="S58" t="str">
        <f t="shared" si="2"/>
        <v>Rue du Midi s-u</v>
      </c>
    </row>
    <row r="59" spans="1:19" x14ac:dyDescent="0.2">
      <c r="A59" s="5" t="s">
        <v>59</v>
      </c>
      <c r="B59" s="8">
        <v>290</v>
      </c>
      <c r="C59" s="7">
        <f t="shared" si="3"/>
        <v>2790</v>
      </c>
      <c r="D59" s="7">
        <v>3000</v>
      </c>
      <c r="E59" s="5">
        <v>3000</v>
      </c>
      <c r="F59" s="5">
        <v>5600</v>
      </c>
      <c r="G59" s="7">
        <v>3500</v>
      </c>
      <c r="H59" s="5">
        <v>6900</v>
      </c>
      <c r="J59" s="31">
        <f t="shared" si="4"/>
        <v>7.5268817204301008E-2</v>
      </c>
      <c r="K59" s="23">
        <f t="shared" si="5"/>
        <v>0.25448028673835132</v>
      </c>
      <c r="L59" s="24">
        <f t="shared" si="6"/>
        <v>0</v>
      </c>
      <c r="M59" s="24">
        <f t="shared" si="7"/>
        <v>0.8666666666666667</v>
      </c>
      <c r="N59" s="24">
        <f t="shared" si="8"/>
        <v>0.97142857142857153</v>
      </c>
      <c r="O59" s="15"/>
      <c r="P59" s="24">
        <f t="shared" si="9"/>
        <v>7.5268817204301008E-2</v>
      </c>
      <c r="Q59" s="24">
        <f t="shared" si="10"/>
        <v>1.0071684587813619</v>
      </c>
      <c r="R59" s="32">
        <f t="shared" si="11"/>
        <v>1.4731182795698925</v>
      </c>
      <c r="S59" t="str">
        <f t="shared" si="2"/>
        <v>rue de la Tranchée s-u</v>
      </c>
    </row>
    <row r="60" spans="1:19" s="4" customFormat="1" x14ac:dyDescent="0.2">
      <c r="A60" s="4" t="s">
        <v>60</v>
      </c>
      <c r="J60" s="33"/>
      <c r="K60" s="22"/>
      <c r="L60" s="22"/>
      <c r="M60" s="22"/>
      <c r="N60" s="22"/>
      <c r="O60" s="22"/>
      <c r="P60" s="22"/>
      <c r="Q60" s="22"/>
      <c r="R60" s="30"/>
      <c r="S60" s="4" t="str">
        <f t="shared" si="2"/>
        <v xml:space="preserve">Transversales </v>
      </c>
    </row>
    <row r="61" spans="1:19" x14ac:dyDescent="0.2">
      <c r="A61" s="5" t="s">
        <v>61</v>
      </c>
      <c r="B61" s="8">
        <v>247</v>
      </c>
      <c r="C61" s="7">
        <f t="shared" si="3"/>
        <v>7161</v>
      </c>
      <c r="D61" s="7">
        <v>7700</v>
      </c>
      <c r="E61" s="5">
        <v>7700</v>
      </c>
      <c r="F61" s="5">
        <v>9600</v>
      </c>
      <c r="G61" s="7">
        <v>8900</v>
      </c>
      <c r="H61" s="5">
        <v>10100</v>
      </c>
      <c r="J61" s="31">
        <f t="shared" si="4"/>
        <v>7.5268817204301008E-2</v>
      </c>
      <c r="K61" s="23">
        <f t="shared" si="5"/>
        <v>0.24284317832704927</v>
      </c>
      <c r="L61" s="24">
        <f t="shared" si="6"/>
        <v>0</v>
      </c>
      <c r="M61" s="24">
        <f t="shared" si="7"/>
        <v>0.24675324675324672</v>
      </c>
      <c r="N61" s="24">
        <f t="shared" si="8"/>
        <v>0.13483146067415741</v>
      </c>
      <c r="O61" s="15"/>
      <c r="P61" s="24">
        <f t="shared" si="9"/>
        <v>7.5268817204301008E-2</v>
      </c>
      <c r="Q61" s="24">
        <f t="shared" si="10"/>
        <v>0.34059488898198587</v>
      </c>
      <c r="R61" s="32">
        <f t="shared" si="11"/>
        <v>0.41041753944979753</v>
      </c>
      <c r="S61" t="str">
        <f t="shared" si="2"/>
        <v>rue de Pouillerel s-u</v>
      </c>
    </row>
    <row r="62" spans="1:19" x14ac:dyDescent="0.2">
      <c r="A62" s="5" t="s">
        <v>62</v>
      </c>
      <c r="B62" s="8">
        <v>247</v>
      </c>
      <c r="C62" s="7">
        <f t="shared" si="3"/>
        <v>5301</v>
      </c>
      <c r="D62" s="7">
        <v>5700</v>
      </c>
      <c r="E62" s="5">
        <v>5700</v>
      </c>
      <c r="F62" s="5">
        <v>7900</v>
      </c>
      <c r="G62" s="7">
        <v>6600</v>
      </c>
      <c r="H62" s="5">
        <v>8800</v>
      </c>
      <c r="J62" s="31">
        <f t="shared" si="4"/>
        <v>7.5268817204301008E-2</v>
      </c>
      <c r="K62" s="23">
        <f t="shared" si="5"/>
        <v>0.24504810413129596</v>
      </c>
      <c r="L62" s="24">
        <f t="shared" si="6"/>
        <v>0</v>
      </c>
      <c r="M62" s="24">
        <f t="shared" si="7"/>
        <v>0.38596491228070184</v>
      </c>
      <c r="N62" s="24">
        <f t="shared" si="8"/>
        <v>0.33333333333333326</v>
      </c>
      <c r="O62" s="15"/>
      <c r="P62" s="24">
        <f t="shared" si="9"/>
        <v>7.5268817204301008E-2</v>
      </c>
      <c r="Q62" s="24">
        <f t="shared" si="10"/>
        <v>0.49028485191473314</v>
      </c>
      <c r="R62" s="32">
        <f t="shared" si="11"/>
        <v>0.66006413884172788</v>
      </c>
      <c r="S62" t="str">
        <f t="shared" si="2"/>
        <v>rue des Armes Réunie s-u</v>
      </c>
    </row>
    <row r="63" spans="1:19" x14ac:dyDescent="0.2">
      <c r="A63" s="5" t="s">
        <v>63</v>
      </c>
      <c r="B63" s="8">
        <v>247</v>
      </c>
      <c r="C63" s="7">
        <f t="shared" si="3"/>
        <v>6603</v>
      </c>
      <c r="D63" s="7">
        <v>7100</v>
      </c>
      <c r="E63" s="5">
        <v>7100</v>
      </c>
      <c r="F63" s="5">
        <v>9000</v>
      </c>
      <c r="G63" s="7">
        <v>8200</v>
      </c>
      <c r="H63" s="5">
        <v>10000</v>
      </c>
      <c r="J63" s="31">
        <f t="shared" si="4"/>
        <v>7.5268817204301008E-2</v>
      </c>
      <c r="K63" s="23">
        <f t="shared" si="5"/>
        <v>0.24185976071482651</v>
      </c>
      <c r="L63" s="24">
        <f t="shared" si="6"/>
        <v>0</v>
      </c>
      <c r="M63" s="24">
        <f t="shared" si="7"/>
        <v>0.26760563380281699</v>
      </c>
      <c r="N63" s="24">
        <f t="shared" si="8"/>
        <v>0.21951219512195119</v>
      </c>
      <c r="O63" s="15"/>
      <c r="P63" s="24">
        <f t="shared" si="9"/>
        <v>7.5268817204301008E-2</v>
      </c>
      <c r="Q63" s="24">
        <f t="shared" si="10"/>
        <v>0.36301681054066326</v>
      </c>
      <c r="R63" s="32">
        <f t="shared" si="11"/>
        <v>0.51446312282295925</v>
      </c>
      <c r="S63" t="str">
        <f t="shared" si="2"/>
        <v>rue du Balancier s-u</v>
      </c>
    </row>
    <row r="64" spans="1:19" x14ac:dyDescent="0.2">
      <c r="A64" s="5" t="s">
        <v>64</v>
      </c>
      <c r="B64" s="8">
        <v>247</v>
      </c>
      <c r="C64" s="7">
        <f t="shared" si="3"/>
        <v>7161</v>
      </c>
      <c r="D64" s="7">
        <v>7700</v>
      </c>
      <c r="E64" s="5">
        <v>7100</v>
      </c>
      <c r="F64" s="5">
        <v>10000</v>
      </c>
      <c r="G64" s="7">
        <v>8900</v>
      </c>
      <c r="H64" s="5">
        <v>11700</v>
      </c>
      <c r="J64" s="31">
        <f t="shared" si="4"/>
        <v>7.5268817204301008E-2</v>
      </c>
      <c r="K64" s="23">
        <f t="shared" si="5"/>
        <v>0.24284317832704927</v>
      </c>
      <c r="L64" s="24">
        <f t="shared" si="6"/>
        <v>-7.7922077922077948E-2</v>
      </c>
      <c r="M64" s="24">
        <f t="shared" si="7"/>
        <v>0.29870129870129869</v>
      </c>
      <c r="N64" s="24">
        <f t="shared" si="8"/>
        <v>0.31460674157303381</v>
      </c>
      <c r="O64" s="15"/>
      <c r="P64" s="24">
        <f t="shared" si="9"/>
        <v>-8.5183633570730111E-3</v>
      </c>
      <c r="Q64" s="24">
        <f t="shared" si="10"/>
        <v>0.39645300935623506</v>
      </c>
      <c r="R64" s="32">
        <f t="shared" si="11"/>
        <v>0.63385002094679521</v>
      </c>
      <c r="S64" t="str">
        <f t="shared" si="2"/>
        <v>rue de Modulor s-u</v>
      </c>
    </row>
    <row r="65" spans="1:19" x14ac:dyDescent="0.2">
      <c r="A65" s="5" t="s">
        <v>65</v>
      </c>
      <c r="B65" s="8">
        <v>393</v>
      </c>
      <c r="C65" s="7">
        <f t="shared" si="3"/>
        <v>3069</v>
      </c>
      <c r="D65" s="7">
        <v>3300</v>
      </c>
      <c r="E65" s="5">
        <v>3300</v>
      </c>
      <c r="F65" s="5">
        <v>8900</v>
      </c>
      <c r="G65" s="7">
        <v>3800</v>
      </c>
      <c r="H65" s="5">
        <v>10200</v>
      </c>
      <c r="J65" s="31">
        <f t="shared" si="4"/>
        <v>7.5268817204301008E-2</v>
      </c>
      <c r="K65" s="23">
        <f t="shared" si="5"/>
        <v>0.23818833496252845</v>
      </c>
      <c r="L65" s="24">
        <f t="shared" si="6"/>
        <v>0</v>
      </c>
      <c r="M65" s="24">
        <f t="shared" si="7"/>
        <v>1.6969696969696968</v>
      </c>
      <c r="N65" s="24">
        <f t="shared" si="8"/>
        <v>1.6842105263157894</v>
      </c>
      <c r="O65" s="15"/>
      <c r="P65" s="24">
        <f t="shared" si="9"/>
        <v>7.5268817204301008E-2</v>
      </c>
      <c r="Q65" s="24">
        <f t="shared" si="10"/>
        <v>1.8999674160964481</v>
      </c>
      <c r="R65" s="32">
        <f t="shared" si="11"/>
        <v>2.3235581622678398</v>
      </c>
      <c r="S65" t="str">
        <f t="shared" si="2"/>
        <v>rue du Marais</v>
      </c>
    </row>
    <row r="66" spans="1:19" ht="16" thickBot="1" x14ac:dyDescent="0.25">
      <c r="A66" s="5" t="s">
        <v>66</v>
      </c>
      <c r="B66" s="8">
        <v>382</v>
      </c>
      <c r="C66" s="7">
        <f t="shared" si="3"/>
        <v>4278</v>
      </c>
      <c r="D66" s="7">
        <v>4600</v>
      </c>
      <c r="E66" s="5">
        <v>4800</v>
      </c>
      <c r="F66" s="5">
        <v>11500</v>
      </c>
      <c r="G66" s="7">
        <v>5300</v>
      </c>
      <c r="H66" s="5">
        <v>13100</v>
      </c>
      <c r="J66" s="34">
        <f t="shared" si="4"/>
        <v>7.5268817204301008E-2</v>
      </c>
      <c r="K66" s="35">
        <f t="shared" si="5"/>
        <v>0.23889668069191217</v>
      </c>
      <c r="L66" s="36">
        <f t="shared" si="6"/>
        <v>4.3478260869565188E-2</v>
      </c>
      <c r="M66" s="36">
        <f t="shared" si="7"/>
        <v>1.5</v>
      </c>
      <c r="N66" s="36">
        <f t="shared" si="8"/>
        <v>1.4716981132075473</v>
      </c>
      <c r="O66" s="16"/>
      <c r="P66" s="36">
        <f t="shared" si="9"/>
        <v>0.12201963534361848</v>
      </c>
      <c r="Q66" s="36">
        <f t="shared" si="10"/>
        <v>1.6881720430107525</v>
      </c>
      <c r="R66" s="37">
        <f t="shared" si="11"/>
        <v>2.0621785881252923</v>
      </c>
      <c r="S66" t="str">
        <f t="shared" si="2"/>
        <v>rue de la Pâquerette</v>
      </c>
    </row>
    <row r="67" spans="1:19" s="4" customFormat="1" x14ac:dyDescent="0.2">
      <c r="A67" s="4" t="s">
        <v>67</v>
      </c>
      <c r="J67" s="22"/>
      <c r="K67" s="22"/>
      <c r="L67" s="22"/>
      <c r="M67" s="22"/>
      <c r="N67" s="22"/>
      <c r="O67" s="22"/>
      <c r="P67" s="22"/>
      <c r="Q67" s="22"/>
      <c r="R67" s="22"/>
      <c r="S67" s="4" t="str">
        <f t="shared" si="2"/>
        <v>Tunnels H18 et H20</v>
      </c>
    </row>
    <row r="68" spans="1:19" x14ac:dyDescent="0.2">
      <c r="A68" s="5" t="s">
        <v>68</v>
      </c>
      <c r="B68" s="13">
        <v>1510</v>
      </c>
      <c r="C68" s="7"/>
      <c r="D68" s="7"/>
      <c r="E68" s="5">
        <v>8900</v>
      </c>
      <c r="F68" s="5">
        <v>12300</v>
      </c>
      <c r="G68" s="7"/>
      <c r="H68" s="5">
        <v>18500</v>
      </c>
    </row>
    <row r="69" spans="1:19" x14ac:dyDescent="0.2">
      <c r="A69" s="5" t="s">
        <v>69</v>
      </c>
      <c r="B69" s="8">
        <v>100</v>
      </c>
      <c r="C69" s="7"/>
      <c r="D69" s="7"/>
      <c r="E69" s="5">
        <v>2500</v>
      </c>
      <c r="F69" s="5">
        <v>2800</v>
      </c>
      <c r="G69" s="7"/>
      <c r="H69" s="5">
        <v>3800</v>
      </c>
    </row>
    <row r="70" spans="1:19" x14ac:dyDescent="0.2">
      <c r="A70" s="5" t="s">
        <v>70</v>
      </c>
      <c r="B70" s="8">
        <v>1450</v>
      </c>
      <c r="C70" s="7"/>
      <c r="D70" s="7"/>
      <c r="E70" s="5"/>
      <c r="F70" s="5"/>
      <c r="G70" s="7"/>
      <c r="H70" s="5">
        <v>21000</v>
      </c>
    </row>
    <row r="72" spans="1:19" ht="16" thickBot="1" x14ac:dyDescent="0.25">
      <c r="A72" s="14"/>
      <c r="B72" s="17"/>
      <c r="C72" s="14"/>
      <c r="D72" s="14"/>
      <c r="E72" s="14"/>
      <c r="F72" s="14"/>
      <c r="G72" s="14"/>
      <c r="H72" s="14"/>
    </row>
    <row r="73" spans="1:19" ht="16" thickBot="1" x14ac:dyDescent="0.25">
      <c r="A73" s="46" t="s">
        <v>7</v>
      </c>
      <c r="B73" s="47"/>
      <c r="C73" s="47"/>
      <c r="D73" s="47"/>
      <c r="E73" s="47"/>
      <c r="F73" s="47"/>
      <c r="G73" s="47"/>
      <c r="H73" s="48"/>
    </row>
    <row r="74" spans="1:19" x14ac:dyDescent="0.2">
      <c r="A74" s="49" t="s">
        <v>8</v>
      </c>
      <c r="B74" s="50">
        <v>622</v>
      </c>
      <c r="C74" s="51">
        <f>$B74*C8</f>
        <v>8329824</v>
      </c>
      <c r="D74" s="51">
        <f t="shared" ref="D74:G74" si="12">$B74*D8</f>
        <v>8956800</v>
      </c>
      <c r="E74" s="51">
        <f t="shared" si="12"/>
        <v>8583600</v>
      </c>
      <c r="F74" s="51">
        <f t="shared" si="12"/>
        <v>8770200</v>
      </c>
      <c r="G74" s="51">
        <f t="shared" si="12"/>
        <v>10387400</v>
      </c>
      <c r="H74" s="52">
        <f>$B74*H8</f>
        <v>8956800</v>
      </c>
    </row>
    <row r="75" spans="1:19" x14ac:dyDescent="0.2">
      <c r="A75" s="53" t="s">
        <v>9</v>
      </c>
      <c r="B75" s="54">
        <v>383</v>
      </c>
      <c r="C75" s="51">
        <f t="shared" ref="C75:C136" si="13">B75*C9</f>
        <v>4381137</v>
      </c>
      <c r="D75" s="51">
        <f t="shared" ref="D75:H75" si="14">$B75*D9</f>
        <v>4710900</v>
      </c>
      <c r="E75" s="51">
        <f t="shared" si="14"/>
        <v>4404500</v>
      </c>
      <c r="F75" s="51">
        <f t="shared" si="14"/>
        <v>5553500</v>
      </c>
      <c r="G75" s="51">
        <f t="shared" si="14"/>
        <v>5476900</v>
      </c>
      <c r="H75" s="52">
        <f t="shared" si="14"/>
        <v>6051400</v>
      </c>
    </row>
    <row r="76" spans="1:19" x14ac:dyDescent="0.2">
      <c r="A76" s="53" t="s">
        <v>10</v>
      </c>
      <c r="B76" s="54">
        <v>644</v>
      </c>
      <c r="C76" s="51">
        <f t="shared" si="13"/>
        <v>5390280</v>
      </c>
      <c r="D76" s="51">
        <f t="shared" ref="D76:H76" si="15">$B76*D10</f>
        <v>5796000</v>
      </c>
      <c r="E76" s="51">
        <f t="shared" si="15"/>
        <v>5280800</v>
      </c>
      <c r="F76" s="51">
        <f t="shared" si="15"/>
        <v>8951600</v>
      </c>
      <c r="G76" s="51">
        <f t="shared" si="15"/>
        <v>6762000</v>
      </c>
      <c r="H76" s="52">
        <f t="shared" si="15"/>
        <v>9853200</v>
      </c>
    </row>
    <row r="77" spans="1:19" x14ac:dyDescent="0.2">
      <c r="A77" s="53" t="s">
        <v>11</v>
      </c>
      <c r="B77" s="54">
        <v>396</v>
      </c>
      <c r="C77" s="51">
        <f t="shared" si="13"/>
        <v>2614788</v>
      </c>
      <c r="D77" s="51">
        <f t="shared" ref="D77:H77" si="16">$B77*D11</f>
        <v>2811600</v>
      </c>
      <c r="E77" s="51">
        <f t="shared" si="16"/>
        <v>2217600</v>
      </c>
      <c r="F77" s="51">
        <f t="shared" si="16"/>
        <v>3603600</v>
      </c>
      <c r="G77" s="51">
        <f t="shared" si="16"/>
        <v>3247200</v>
      </c>
      <c r="H77" s="52">
        <f t="shared" si="16"/>
        <v>3880800</v>
      </c>
    </row>
    <row r="78" spans="1:19" x14ac:dyDescent="0.2">
      <c r="A78" s="53" t="s">
        <v>12</v>
      </c>
      <c r="B78" s="54">
        <v>329</v>
      </c>
      <c r="C78" s="51">
        <f t="shared" si="13"/>
        <v>2172387</v>
      </c>
      <c r="D78" s="51">
        <f t="shared" ref="D78:H78" si="17">$B78*D12</f>
        <v>2335900</v>
      </c>
      <c r="E78" s="51">
        <f t="shared" si="17"/>
        <v>1842400</v>
      </c>
      <c r="F78" s="51">
        <f t="shared" si="17"/>
        <v>3257100</v>
      </c>
      <c r="G78" s="51">
        <f t="shared" si="17"/>
        <v>2697800</v>
      </c>
      <c r="H78" s="52">
        <f t="shared" si="17"/>
        <v>3586100</v>
      </c>
    </row>
    <row r="79" spans="1:19" x14ac:dyDescent="0.2">
      <c r="A79" s="53" t="s">
        <v>13</v>
      </c>
      <c r="B79" s="54">
        <v>192</v>
      </c>
      <c r="C79" s="51">
        <f t="shared" si="13"/>
        <v>589248</v>
      </c>
      <c r="D79" s="51">
        <f t="shared" ref="D79:H79" si="18">$B79*D13</f>
        <v>633600</v>
      </c>
      <c r="E79" s="51">
        <f t="shared" si="18"/>
        <v>518400</v>
      </c>
      <c r="F79" s="51">
        <f t="shared" si="18"/>
        <v>1593600</v>
      </c>
      <c r="G79" s="51">
        <f t="shared" si="18"/>
        <v>729600</v>
      </c>
      <c r="H79" s="52">
        <f t="shared" si="18"/>
        <v>1747200</v>
      </c>
    </row>
    <row r="80" spans="1:19" x14ac:dyDescent="0.2">
      <c r="A80" s="53" t="s">
        <v>14</v>
      </c>
      <c r="B80" s="54">
        <v>194</v>
      </c>
      <c r="C80" s="51">
        <f t="shared" si="13"/>
        <v>866016</v>
      </c>
      <c r="D80" s="51">
        <f t="shared" ref="D80:H80" si="19">$B80*D14</f>
        <v>931200</v>
      </c>
      <c r="E80" s="51">
        <f t="shared" si="19"/>
        <v>717800</v>
      </c>
      <c r="F80" s="51">
        <f t="shared" si="19"/>
        <v>543200</v>
      </c>
      <c r="G80" s="51">
        <f t="shared" si="19"/>
        <v>1067000</v>
      </c>
      <c r="H80" s="52">
        <f t="shared" si="19"/>
        <v>426800</v>
      </c>
    </row>
    <row r="81" spans="1:8" ht="16" thickBot="1" x14ac:dyDescent="0.25">
      <c r="A81" s="55" t="s">
        <v>15</v>
      </c>
      <c r="B81" s="56">
        <v>395</v>
      </c>
      <c r="C81" s="51">
        <f t="shared" si="13"/>
        <v>1469400</v>
      </c>
      <c r="D81" s="51">
        <f t="shared" ref="D81:H81" si="20">$B81*D15</f>
        <v>1580000</v>
      </c>
      <c r="E81" s="51">
        <f t="shared" si="20"/>
        <v>1580000</v>
      </c>
      <c r="F81" s="51">
        <f t="shared" si="20"/>
        <v>1580000</v>
      </c>
      <c r="G81" s="51">
        <f t="shared" si="20"/>
        <v>1817000</v>
      </c>
      <c r="H81" s="52">
        <f t="shared" si="20"/>
        <v>1817000</v>
      </c>
    </row>
    <row r="82" spans="1:8" ht="16" thickBot="1" x14ac:dyDescent="0.25">
      <c r="A82" s="46" t="s">
        <v>16</v>
      </c>
      <c r="B82" s="47"/>
      <c r="C82" s="47">
        <f t="shared" si="13"/>
        <v>0</v>
      </c>
      <c r="D82" s="47">
        <f t="shared" ref="D82:H82" si="21">$B82*D16</f>
        <v>0</v>
      </c>
      <c r="E82" s="47">
        <f t="shared" si="21"/>
        <v>0</v>
      </c>
      <c r="F82" s="47">
        <f t="shared" si="21"/>
        <v>0</v>
      </c>
      <c r="G82" s="47">
        <f t="shared" si="21"/>
        <v>0</v>
      </c>
      <c r="H82" s="48">
        <f t="shared" si="21"/>
        <v>0</v>
      </c>
    </row>
    <row r="83" spans="1:8" x14ac:dyDescent="0.2">
      <c r="A83" s="49" t="s">
        <v>17</v>
      </c>
      <c r="B83" s="50">
        <v>215</v>
      </c>
      <c r="C83" s="51">
        <f t="shared" si="13"/>
        <v>3739065</v>
      </c>
      <c r="D83" s="51">
        <f t="shared" ref="D83:H83" si="22">$B83*D17</f>
        <v>4020500</v>
      </c>
      <c r="E83" s="51">
        <f t="shared" si="22"/>
        <v>3956000</v>
      </c>
      <c r="F83" s="51">
        <f t="shared" si="22"/>
        <v>3762500</v>
      </c>
      <c r="G83" s="51">
        <f t="shared" si="22"/>
        <v>4665500</v>
      </c>
      <c r="H83" s="52">
        <f t="shared" si="22"/>
        <v>2881000</v>
      </c>
    </row>
    <row r="84" spans="1:8" x14ac:dyDescent="0.2">
      <c r="A84" s="53" t="s">
        <v>18</v>
      </c>
      <c r="B84" s="54">
        <v>365</v>
      </c>
      <c r="C84" s="51">
        <f t="shared" si="13"/>
        <v>9300930</v>
      </c>
      <c r="D84" s="51">
        <f t="shared" ref="D84:H84" si="23">$B84*D18</f>
        <v>10001000</v>
      </c>
      <c r="E84" s="51">
        <f t="shared" si="23"/>
        <v>9234500</v>
      </c>
      <c r="F84" s="51">
        <f t="shared" si="23"/>
        <v>8650500</v>
      </c>
      <c r="G84" s="51">
        <f t="shared" si="23"/>
        <v>11680000</v>
      </c>
      <c r="H84" s="52">
        <f t="shared" si="23"/>
        <v>5621000</v>
      </c>
    </row>
    <row r="85" spans="1:8" x14ac:dyDescent="0.2">
      <c r="A85" s="53" t="s">
        <v>19</v>
      </c>
      <c r="B85" s="54">
        <v>571</v>
      </c>
      <c r="C85" s="51">
        <f t="shared" si="13"/>
        <v>14497119</v>
      </c>
      <c r="D85" s="51">
        <f t="shared" ref="D85:H85" si="24">$B85*D19</f>
        <v>15588300</v>
      </c>
      <c r="E85" s="51">
        <f t="shared" si="24"/>
        <v>14389200</v>
      </c>
      <c r="F85" s="51">
        <f t="shared" si="24"/>
        <v>12162300</v>
      </c>
      <c r="G85" s="51">
        <f t="shared" si="24"/>
        <v>18329100</v>
      </c>
      <c r="H85" s="52">
        <f t="shared" si="24"/>
        <v>12390700</v>
      </c>
    </row>
    <row r="86" spans="1:8" x14ac:dyDescent="0.2">
      <c r="A86" s="53" t="s">
        <v>20</v>
      </c>
      <c r="B86" s="54">
        <v>120</v>
      </c>
      <c r="C86" s="51">
        <f t="shared" si="13"/>
        <v>1540080</v>
      </c>
      <c r="D86" s="51">
        <f t="shared" ref="D86:H86" si="25">$B86*D20</f>
        <v>1656000</v>
      </c>
      <c r="E86" s="51">
        <f t="shared" si="25"/>
        <v>1416000</v>
      </c>
      <c r="F86" s="51">
        <f t="shared" si="25"/>
        <v>540000</v>
      </c>
      <c r="G86" s="51">
        <f t="shared" si="25"/>
        <v>1932000</v>
      </c>
      <c r="H86" s="52">
        <f t="shared" si="25"/>
        <v>240000</v>
      </c>
    </row>
    <row r="87" spans="1:8" x14ac:dyDescent="0.2">
      <c r="A87" s="53" t="s">
        <v>21</v>
      </c>
      <c r="B87" s="54">
        <v>79</v>
      </c>
      <c r="C87" s="51">
        <f t="shared" si="13"/>
        <v>1190214</v>
      </c>
      <c r="D87" s="51">
        <f t="shared" ref="D87:H87" si="26">$B87*D21</f>
        <v>1279800</v>
      </c>
      <c r="E87" s="51">
        <f t="shared" si="26"/>
        <v>1153400</v>
      </c>
      <c r="F87" s="51">
        <f t="shared" si="26"/>
        <v>371300</v>
      </c>
      <c r="G87" s="51">
        <f t="shared" si="26"/>
        <v>1493100</v>
      </c>
      <c r="H87" s="52">
        <f t="shared" si="26"/>
        <v>39500</v>
      </c>
    </row>
    <row r="88" spans="1:8" x14ac:dyDescent="0.2">
      <c r="A88" s="53" t="s">
        <v>22</v>
      </c>
      <c r="B88" s="54">
        <v>222</v>
      </c>
      <c r="C88" s="51">
        <f t="shared" si="13"/>
        <v>1982016</v>
      </c>
      <c r="D88" s="51">
        <f t="shared" ref="D88:H88" si="27">$B88*D22</f>
        <v>2131200</v>
      </c>
      <c r="E88" s="51">
        <f t="shared" si="27"/>
        <v>2020200</v>
      </c>
      <c r="F88" s="51">
        <f t="shared" si="27"/>
        <v>1420800</v>
      </c>
      <c r="G88" s="51">
        <f t="shared" si="27"/>
        <v>2464200</v>
      </c>
      <c r="H88" s="52">
        <f t="shared" si="27"/>
        <v>888000</v>
      </c>
    </row>
    <row r="89" spans="1:8" x14ac:dyDescent="0.2">
      <c r="A89" s="53" t="s">
        <v>23</v>
      </c>
      <c r="B89" s="54">
        <v>294</v>
      </c>
      <c r="C89" s="51">
        <f t="shared" si="13"/>
        <v>3855222</v>
      </c>
      <c r="D89" s="51">
        <f t="shared" ref="D89:H89" si="28">$B89*D23</f>
        <v>4145400</v>
      </c>
      <c r="E89" s="51">
        <f t="shared" si="28"/>
        <v>3498600</v>
      </c>
      <c r="F89" s="51">
        <f t="shared" si="28"/>
        <v>3087000</v>
      </c>
      <c r="G89" s="51">
        <f t="shared" si="28"/>
        <v>4880400</v>
      </c>
      <c r="H89" s="52">
        <f t="shared" si="28"/>
        <v>3263400</v>
      </c>
    </row>
    <row r="90" spans="1:8" x14ac:dyDescent="0.2">
      <c r="A90" s="53" t="s">
        <v>24</v>
      </c>
      <c r="B90" s="54">
        <v>502</v>
      </c>
      <c r="C90" s="51">
        <f t="shared" si="13"/>
        <v>3688194</v>
      </c>
      <c r="D90" s="51">
        <f t="shared" ref="D90:H90" si="29">$B90*D24</f>
        <v>3965800</v>
      </c>
      <c r="E90" s="51">
        <f t="shared" si="29"/>
        <v>2811200</v>
      </c>
      <c r="F90" s="51">
        <f t="shared" si="29"/>
        <v>2710800</v>
      </c>
      <c r="G90" s="51">
        <f t="shared" si="29"/>
        <v>4618400</v>
      </c>
      <c r="H90" s="52">
        <f t="shared" si="29"/>
        <v>2861400</v>
      </c>
    </row>
    <row r="91" spans="1:8" x14ac:dyDescent="0.2">
      <c r="A91" s="53" t="s">
        <v>25</v>
      </c>
      <c r="B91" s="54">
        <v>670</v>
      </c>
      <c r="C91" s="51">
        <f t="shared" si="13"/>
        <v>4361700</v>
      </c>
      <c r="D91" s="51">
        <f t="shared" ref="D91:H91" si="30">$B91*D25</f>
        <v>4690000</v>
      </c>
      <c r="E91" s="51">
        <f t="shared" si="30"/>
        <v>4690000</v>
      </c>
      <c r="F91" s="51">
        <f t="shared" si="30"/>
        <v>4690000</v>
      </c>
      <c r="G91" s="51">
        <f t="shared" si="30"/>
        <v>5427000</v>
      </c>
      <c r="H91" s="52">
        <f t="shared" si="30"/>
        <v>5427000</v>
      </c>
    </row>
    <row r="92" spans="1:8" ht="16" thickBot="1" x14ac:dyDescent="0.25">
      <c r="A92" s="55" t="s">
        <v>26</v>
      </c>
      <c r="B92" s="56">
        <v>266</v>
      </c>
      <c r="C92" s="51">
        <f t="shared" si="13"/>
        <v>3364368</v>
      </c>
      <c r="D92" s="51">
        <f t="shared" ref="D92:H92" si="31">$B92*D26</f>
        <v>3617600</v>
      </c>
      <c r="E92" s="51">
        <f t="shared" si="31"/>
        <v>3617600</v>
      </c>
      <c r="F92" s="51">
        <f t="shared" si="31"/>
        <v>3617600</v>
      </c>
      <c r="G92" s="51">
        <f t="shared" si="31"/>
        <v>4202800</v>
      </c>
      <c r="H92" s="52">
        <f t="shared" si="31"/>
        <v>4202800</v>
      </c>
    </row>
    <row r="93" spans="1:8" ht="16" thickBot="1" x14ac:dyDescent="0.25">
      <c r="A93" s="46" t="s">
        <v>27</v>
      </c>
      <c r="B93" s="47"/>
      <c r="C93" s="47">
        <f t="shared" si="13"/>
        <v>0</v>
      </c>
      <c r="D93" s="47">
        <f t="shared" ref="D93:H93" si="32">$B93*D27</f>
        <v>0</v>
      </c>
      <c r="E93" s="47">
        <f t="shared" si="32"/>
        <v>0</v>
      </c>
      <c r="F93" s="47">
        <f t="shared" si="32"/>
        <v>0</v>
      </c>
      <c r="G93" s="47">
        <f t="shared" si="32"/>
        <v>0</v>
      </c>
      <c r="H93" s="48">
        <f t="shared" si="32"/>
        <v>0</v>
      </c>
    </row>
    <row r="94" spans="1:8" x14ac:dyDescent="0.2">
      <c r="A94" s="49" t="s">
        <v>28</v>
      </c>
      <c r="B94" s="50">
        <v>183</v>
      </c>
      <c r="C94" s="51">
        <f t="shared" si="13"/>
        <v>2161413</v>
      </c>
      <c r="D94" s="51">
        <f t="shared" ref="D94:H94" si="33">$B94*D28</f>
        <v>2324100</v>
      </c>
      <c r="E94" s="51">
        <f t="shared" si="33"/>
        <v>1939800</v>
      </c>
      <c r="F94" s="51">
        <f t="shared" si="33"/>
        <v>622200</v>
      </c>
      <c r="G94" s="51">
        <f t="shared" si="33"/>
        <v>2726700</v>
      </c>
      <c r="H94" s="52">
        <f t="shared" si="33"/>
        <v>567300</v>
      </c>
    </row>
    <row r="95" spans="1:8" x14ac:dyDescent="0.2">
      <c r="A95" s="53" t="s">
        <v>29</v>
      </c>
      <c r="B95" s="54">
        <v>480</v>
      </c>
      <c r="C95" s="51">
        <f t="shared" si="13"/>
        <v>2723040</v>
      </c>
      <c r="D95" s="51">
        <f t="shared" ref="D95:H95" si="34">$B95*D29</f>
        <v>2928000</v>
      </c>
      <c r="E95" s="51">
        <f t="shared" si="34"/>
        <v>2544000</v>
      </c>
      <c r="F95" s="51">
        <f t="shared" si="34"/>
        <v>1296000</v>
      </c>
      <c r="G95" s="51">
        <f t="shared" si="34"/>
        <v>3408000</v>
      </c>
      <c r="H95" s="52">
        <f t="shared" si="34"/>
        <v>1536000</v>
      </c>
    </row>
    <row r="96" spans="1:8" x14ac:dyDescent="0.2">
      <c r="A96" s="53" t="s">
        <v>30</v>
      </c>
      <c r="B96" s="54">
        <v>507</v>
      </c>
      <c r="C96" s="51">
        <f t="shared" si="13"/>
        <v>3630627</v>
      </c>
      <c r="D96" s="51">
        <f t="shared" ref="D96:H96" si="35">$B96*D30</f>
        <v>3903900</v>
      </c>
      <c r="E96" s="51">
        <f t="shared" si="35"/>
        <v>4005300</v>
      </c>
      <c r="F96" s="51">
        <f t="shared" si="35"/>
        <v>3244800</v>
      </c>
      <c r="G96" s="51">
        <f t="shared" si="35"/>
        <v>4512300</v>
      </c>
      <c r="H96" s="52">
        <f t="shared" si="35"/>
        <v>3853200</v>
      </c>
    </row>
    <row r="97" spans="1:8" ht="16" thickBot="1" x14ac:dyDescent="0.25">
      <c r="A97" s="55" t="s">
        <v>31</v>
      </c>
      <c r="B97" s="56">
        <v>663</v>
      </c>
      <c r="C97" s="51">
        <f t="shared" si="13"/>
        <v>4069494</v>
      </c>
      <c r="D97" s="51">
        <f t="shared" ref="D97:H97" si="36">$B97*D31</f>
        <v>4375800</v>
      </c>
      <c r="E97" s="51">
        <f t="shared" si="36"/>
        <v>4375800</v>
      </c>
      <c r="F97" s="51">
        <f t="shared" si="36"/>
        <v>4375800</v>
      </c>
      <c r="G97" s="51">
        <f t="shared" si="36"/>
        <v>5105100</v>
      </c>
      <c r="H97" s="52">
        <f t="shared" si="36"/>
        <v>5105100</v>
      </c>
    </row>
    <row r="98" spans="1:8" ht="16" thickBot="1" x14ac:dyDescent="0.25">
      <c r="A98" s="46" t="s">
        <v>32</v>
      </c>
      <c r="B98" s="47"/>
      <c r="C98" s="47">
        <f t="shared" si="13"/>
        <v>0</v>
      </c>
      <c r="D98" s="47">
        <f t="shared" ref="D98:H98" si="37">$B98*D32</f>
        <v>0</v>
      </c>
      <c r="E98" s="47">
        <f t="shared" si="37"/>
        <v>0</v>
      </c>
      <c r="F98" s="47">
        <f t="shared" si="37"/>
        <v>0</v>
      </c>
      <c r="G98" s="47">
        <f t="shared" si="37"/>
        <v>0</v>
      </c>
      <c r="H98" s="48">
        <f t="shared" si="37"/>
        <v>0</v>
      </c>
    </row>
    <row r="99" spans="1:8" x14ac:dyDescent="0.2">
      <c r="A99" s="49" t="s">
        <v>33</v>
      </c>
      <c r="B99" s="50">
        <v>214</v>
      </c>
      <c r="C99" s="51">
        <f t="shared" si="13"/>
        <v>2428044</v>
      </c>
      <c r="D99" s="51">
        <f t="shared" ref="D99:H99" si="38">$B99*D33</f>
        <v>2610800</v>
      </c>
      <c r="E99" s="51">
        <f t="shared" si="38"/>
        <v>2803400</v>
      </c>
      <c r="F99" s="51">
        <f t="shared" si="38"/>
        <v>2910400</v>
      </c>
      <c r="G99" s="51">
        <f t="shared" si="38"/>
        <v>2974600</v>
      </c>
      <c r="H99" s="52">
        <f t="shared" si="38"/>
        <v>834600</v>
      </c>
    </row>
    <row r="100" spans="1:8" x14ac:dyDescent="0.2">
      <c r="A100" s="53" t="s">
        <v>34</v>
      </c>
      <c r="B100" s="54">
        <v>306</v>
      </c>
      <c r="C100" s="51">
        <f t="shared" si="13"/>
        <v>3813372</v>
      </c>
      <c r="D100" s="51">
        <f t="shared" ref="D100:H100" si="39">$B100*D34</f>
        <v>4100400</v>
      </c>
      <c r="E100" s="51">
        <f t="shared" si="39"/>
        <v>4008600</v>
      </c>
      <c r="F100" s="51">
        <f t="shared" si="39"/>
        <v>4253400</v>
      </c>
      <c r="G100" s="51">
        <f t="shared" si="39"/>
        <v>4651200</v>
      </c>
      <c r="H100" s="52">
        <f t="shared" si="39"/>
        <v>3304800</v>
      </c>
    </row>
    <row r="101" spans="1:8" x14ac:dyDescent="0.2">
      <c r="A101" s="53" t="s">
        <v>35</v>
      </c>
      <c r="B101" s="54">
        <v>605</v>
      </c>
      <c r="C101" s="51">
        <f t="shared" si="13"/>
        <v>12828420</v>
      </c>
      <c r="D101" s="51">
        <f t="shared" ref="D101:H101" si="40">$B101*D35</f>
        <v>13794000</v>
      </c>
      <c r="E101" s="51">
        <f t="shared" si="40"/>
        <v>15125000</v>
      </c>
      <c r="F101" s="51">
        <f t="shared" si="40"/>
        <v>15125000</v>
      </c>
      <c r="G101" s="51">
        <f t="shared" si="40"/>
        <v>15125000</v>
      </c>
      <c r="H101" s="52">
        <f t="shared" si="40"/>
        <v>9559000</v>
      </c>
    </row>
    <row r="102" spans="1:8" x14ac:dyDescent="0.2">
      <c r="A102" s="53" t="s">
        <v>36</v>
      </c>
      <c r="B102" s="54">
        <v>482</v>
      </c>
      <c r="C102" s="51">
        <f t="shared" si="13"/>
        <v>9637590</v>
      </c>
      <c r="D102" s="51">
        <f t="shared" ref="D102:H102" si="41">$B102*D36</f>
        <v>10363000</v>
      </c>
      <c r="E102" s="51">
        <f t="shared" si="41"/>
        <v>11423400</v>
      </c>
      <c r="F102" s="51">
        <f t="shared" si="41"/>
        <v>11423400</v>
      </c>
      <c r="G102" s="51">
        <f t="shared" si="41"/>
        <v>11327000</v>
      </c>
      <c r="H102" s="52">
        <f t="shared" si="41"/>
        <v>6892600</v>
      </c>
    </row>
    <row r="103" spans="1:8" x14ac:dyDescent="0.2">
      <c r="A103" s="53" t="s">
        <v>37</v>
      </c>
      <c r="B103" s="54">
        <v>740</v>
      </c>
      <c r="C103" s="51">
        <f t="shared" si="13"/>
        <v>15071580</v>
      </c>
      <c r="D103" s="51">
        <f t="shared" ref="D103:H103" si="42">$B103*D37</f>
        <v>16206000</v>
      </c>
      <c r="E103" s="51">
        <f t="shared" si="42"/>
        <v>17020000</v>
      </c>
      <c r="F103" s="51">
        <f t="shared" si="42"/>
        <v>18500000</v>
      </c>
      <c r="G103" s="51">
        <f t="shared" si="42"/>
        <v>18500000</v>
      </c>
      <c r="H103" s="52">
        <f t="shared" si="42"/>
        <v>9990000</v>
      </c>
    </row>
    <row r="104" spans="1:8" x14ac:dyDescent="0.2">
      <c r="A104" s="53" t="s">
        <v>38</v>
      </c>
      <c r="B104" s="54">
        <v>536</v>
      </c>
      <c r="C104" s="51">
        <f t="shared" si="13"/>
        <v>13957440</v>
      </c>
      <c r="D104" s="51">
        <f t="shared" ref="D104:H104" si="43">$B104*D38</f>
        <v>15008000</v>
      </c>
      <c r="E104" s="51">
        <f t="shared" si="43"/>
        <v>15008000</v>
      </c>
      <c r="F104" s="51">
        <f t="shared" si="43"/>
        <v>15008000</v>
      </c>
      <c r="G104" s="51">
        <f t="shared" si="43"/>
        <v>16080000</v>
      </c>
      <c r="H104" s="52">
        <f t="shared" si="43"/>
        <v>16080000</v>
      </c>
    </row>
    <row r="105" spans="1:8" ht="16" thickBot="1" x14ac:dyDescent="0.25">
      <c r="A105" s="55" t="s">
        <v>39</v>
      </c>
      <c r="B105" s="56">
        <v>536</v>
      </c>
      <c r="C105" s="51">
        <f t="shared" si="13"/>
        <v>3389664</v>
      </c>
      <c r="D105" s="51">
        <f t="shared" ref="D105:H105" si="44">$B105*D39</f>
        <v>3644800</v>
      </c>
      <c r="E105" s="51">
        <f t="shared" si="44"/>
        <v>3644800</v>
      </c>
      <c r="F105" s="51">
        <f t="shared" si="44"/>
        <v>3644800</v>
      </c>
      <c r="G105" s="51">
        <f t="shared" si="44"/>
        <v>4234400</v>
      </c>
      <c r="H105" s="52">
        <f t="shared" si="44"/>
        <v>5520800</v>
      </c>
    </row>
    <row r="106" spans="1:8" ht="16" thickBot="1" x14ac:dyDescent="0.25">
      <c r="A106" s="46" t="s">
        <v>40</v>
      </c>
      <c r="B106" s="47"/>
      <c r="C106" s="47">
        <f t="shared" si="13"/>
        <v>0</v>
      </c>
      <c r="D106" s="47">
        <f t="shared" ref="D106:H106" si="45">$B106*D40</f>
        <v>0</v>
      </c>
      <c r="E106" s="47">
        <f t="shared" si="45"/>
        <v>0</v>
      </c>
      <c r="F106" s="47">
        <f t="shared" si="45"/>
        <v>0</v>
      </c>
      <c r="G106" s="47">
        <f t="shared" si="45"/>
        <v>0</v>
      </c>
      <c r="H106" s="48">
        <f t="shared" si="45"/>
        <v>0</v>
      </c>
    </row>
    <row r="107" spans="1:8" x14ac:dyDescent="0.2">
      <c r="A107" s="49" t="s">
        <v>41</v>
      </c>
      <c r="B107" s="50">
        <v>237</v>
      </c>
      <c r="C107" s="51">
        <f t="shared" si="13"/>
        <v>3989421</v>
      </c>
      <c r="D107" s="51">
        <f t="shared" ref="D107:H107" si="46">$B107*D41</f>
        <v>4289700</v>
      </c>
      <c r="E107" s="51">
        <f t="shared" si="46"/>
        <v>5237700</v>
      </c>
      <c r="F107" s="51">
        <f t="shared" si="46"/>
        <v>5261400</v>
      </c>
      <c r="G107" s="51">
        <f t="shared" si="46"/>
        <v>5048100</v>
      </c>
      <c r="H107" s="52">
        <f t="shared" si="46"/>
        <v>6399000</v>
      </c>
    </row>
    <row r="108" spans="1:8" x14ac:dyDescent="0.2">
      <c r="A108" s="53" t="s">
        <v>42</v>
      </c>
      <c r="B108" s="54">
        <v>263</v>
      </c>
      <c r="C108" s="51">
        <f t="shared" si="13"/>
        <v>4011276</v>
      </c>
      <c r="D108" s="51">
        <f t="shared" ref="D108:H108" si="47">$B108*D42</f>
        <v>4313200</v>
      </c>
      <c r="E108" s="51">
        <f t="shared" si="47"/>
        <v>5365200</v>
      </c>
      <c r="F108" s="51">
        <f t="shared" si="47"/>
        <v>5391500</v>
      </c>
      <c r="G108" s="51">
        <f t="shared" si="47"/>
        <v>5075900</v>
      </c>
      <c r="H108" s="52">
        <f t="shared" si="47"/>
        <v>6575000</v>
      </c>
    </row>
    <row r="109" spans="1:8" x14ac:dyDescent="0.2">
      <c r="A109" s="53" t="s">
        <v>43</v>
      </c>
      <c r="B109" s="54">
        <v>609</v>
      </c>
      <c r="C109" s="51">
        <f t="shared" si="13"/>
        <v>8665461</v>
      </c>
      <c r="D109" s="51">
        <f t="shared" ref="D109:H109" si="48">$B109*D43</f>
        <v>9317700</v>
      </c>
      <c r="E109" s="51">
        <f t="shared" si="48"/>
        <v>6516300</v>
      </c>
      <c r="F109" s="51">
        <f t="shared" si="48"/>
        <v>5115600</v>
      </c>
      <c r="G109" s="51">
        <f t="shared" si="48"/>
        <v>11022900</v>
      </c>
      <c r="H109" s="52">
        <f t="shared" si="48"/>
        <v>4689300</v>
      </c>
    </row>
    <row r="110" spans="1:8" x14ac:dyDescent="0.2">
      <c r="A110" s="57" t="s">
        <v>44</v>
      </c>
      <c r="B110" s="58">
        <v>165</v>
      </c>
      <c r="C110" s="51">
        <f t="shared" si="13"/>
        <v>736560</v>
      </c>
      <c r="D110" s="51">
        <f t="shared" ref="D110:H110" si="49">$B110*D44</f>
        <v>792000</v>
      </c>
      <c r="E110" s="51">
        <f t="shared" si="49"/>
        <v>759000</v>
      </c>
      <c r="F110" s="51">
        <f t="shared" si="49"/>
        <v>792000</v>
      </c>
      <c r="G110" s="51">
        <f t="shared" si="49"/>
        <v>924000</v>
      </c>
      <c r="H110" s="52">
        <f t="shared" si="49"/>
        <v>907500</v>
      </c>
    </row>
    <row r="111" spans="1:8" x14ac:dyDescent="0.2">
      <c r="A111" s="57" t="s">
        <v>45</v>
      </c>
      <c r="B111" s="58">
        <v>181</v>
      </c>
      <c r="C111" s="51">
        <f t="shared" si="13"/>
        <v>471324</v>
      </c>
      <c r="D111" s="51">
        <f t="shared" ref="D111:H111" si="50">$B111*D45</f>
        <v>506800</v>
      </c>
      <c r="E111" s="51">
        <f t="shared" si="50"/>
        <v>470600</v>
      </c>
      <c r="F111" s="51">
        <f t="shared" si="50"/>
        <v>488700</v>
      </c>
      <c r="G111" s="51">
        <f t="shared" si="50"/>
        <v>597300</v>
      </c>
      <c r="H111" s="52">
        <f t="shared" si="50"/>
        <v>561100</v>
      </c>
    </row>
    <row r="112" spans="1:8" x14ac:dyDescent="0.2">
      <c r="A112" s="57" t="s">
        <v>46</v>
      </c>
      <c r="B112" s="58">
        <v>132</v>
      </c>
      <c r="C112" s="51">
        <f t="shared" si="13"/>
        <v>576972</v>
      </c>
      <c r="D112" s="51">
        <f t="shared" ref="D112:H112" si="51">$B112*D46</f>
        <v>620400</v>
      </c>
      <c r="E112" s="51">
        <f t="shared" si="51"/>
        <v>594000</v>
      </c>
      <c r="F112" s="51">
        <f t="shared" si="51"/>
        <v>594000</v>
      </c>
      <c r="G112" s="51">
        <f t="shared" si="51"/>
        <v>726000</v>
      </c>
      <c r="H112" s="52">
        <f t="shared" si="51"/>
        <v>699600</v>
      </c>
    </row>
    <row r="113" spans="1:8" x14ac:dyDescent="0.2">
      <c r="A113" s="53" t="s">
        <v>47</v>
      </c>
      <c r="B113" s="54">
        <v>438</v>
      </c>
      <c r="C113" s="51">
        <f t="shared" si="13"/>
        <v>5132484</v>
      </c>
      <c r="D113" s="51">
        <f t="shared" ref="D113:H113" si="52">$B113*D47</f>
        <v>5518800</v>
      </c>
      <c r="E113" s="51">
        <f t="shared" si="52"/>
        <v>3635400</v>
      </c>
      <c r="F113" s="51">
        <f t="shared" si="52"/>
        <v>1445400</v>
      </c>
      <c r="G113" s="51">
        <f t="shared" si="52"/>
        <v>6482400</v>
      </c>
      <c r="H113" s="52">
        <f t="shared" si="52"/>
        <v>1182600</v>
      </c>
    </row>
    <row r="114" spans="1:8" x14ac:dyDescent="0.2">
      <c r="A114" s="53" t="s">
        <v>48</v>
      </c>
      <c r="B114" s="54">
        <v>82</v>
      </c>
      <c r="C114" s="51">
        <f t="shared" si="13"/>
        <v>762600</v>
      </c>
      <c r="D114" s="51">
        <f t="shared" ref="D114:H114" si="53">$B114*D48</f>
        <v>820000</v>
      </c>
      <c r="E114" s="51">
        <f t="shared" si="53"/>
        <v>672400</v>
      </c>
      <c r="F114" s="51">
        <f t="shared" si="53"/>
        <v>0</v>
      </c>
      <c r="G114" s="51">
        <f t="shared" si="53"/>
        <v>967600</v>
      </c>
      <c r="H114" s="52">
        <f t="shared" si="53"/>
        <v>0</v>
      </c>
    </row>
    <row r="115" spans="1:8" x14ac:dyDescent="0.2">
      <c r="A115" s="53" t="s">
        <v>49</v>
      </c>
      <c r="B115" s="54">
        <v>105</v>
      </c>
      <c r="C115" s="51">
        <f t="shared" si="13"/>
        <v>1503810</v>
      </c>
      <c r="D115" s="51">
        <f t="shared" ref="D115:H115" si="54">$B115*D49</f>
        <v>1617000</v>
      </c>
      <c r="E115" s="51">
        <f t="shared" si="54"/>
        <v>1354500</v>
      </c>
      <c r="F115" s="51">
        <f t="shared" si="54"/>
        <v>73500</v>
      </c>
      <c r="G115" s="51">
        <f t="shared" si="54"/>
        <v>1879500</v>
      </c>
      <c r="H115" s="52">
        <f t="shared" si="54"/>
        <v>105000</v>
      </c>
    </row>
    <row r="116" spans="1:8" ht="16" thickBot="1" x14ac:dyDescent="0.25">
      <c r="A116" s="55" t="s">
        <v>50</v>
      </c>
      <c r="B116" s="56">
        <v>214</v>
      </c>
      <c r="C116" s="51">
        <f t="shared" si="13"/>
        <v>2806182</v>
      </c>
      <c r="D116" s="51">
        <f t="shared" ref="D116:H116" si="55">$B116*D50</f>
        <v>3017400</v>
      </c>
      <c r="E116" s="51">
        <f t="shared" si="55"/>
        <v>2867600</v>
      </c>
      <c r="F116" s="51">
        <f t="shared" si="55"/>
        <v>278200</v>
      </c>
      <c r="G116" s="51">
        <f t="shared" si="55"/>
        <v>3509600</v>
      </c>
      <c r="H116" s="52">
        <f t="shared" si="55"/>
        <v>321000</v>
      </c>
    </row>
    <row r="117" spans="1:8" ht="16" thickBot="1" x14ac:dyDescent="0.25">
      <c r="A117" s="46" t="s">
        <v>51</v>
      </c>
      <c r="B117" s="47"/>
      <c r="C117" s="47">
        <f t="shared" si="13"/>
        <v>0</v>
      </c>
      <c r="D117" s="47">
        <f t="shared" ref="D117:H117" si="56">$B117*D51</f>
        <v>0</v>
      </c>
      <c r="E117" s="47">
        <f t="shared" si="56"/>
        <v>0</v>
      </c>
      <c r="F117" s="47">
        <f t="shared" si="56"/>
        <v>0</v>
      </c>
      <c r="G117" s="47">
        <f t="shared" si="56"/>
        <v>0</v>
      </c>
      <c r="H117" s="48">
        <f t="shared" si="56"/>
        <v>0</v>
      </c>
    </row>
    <row r="118" spans="1:8" x14ac:dyDescent="0.2">
      <c r="A118" s="49" t="s">
        <v>52</v>
      </c>
      <c r="B118" s="50">
        <v>905</v>
      </c>
      <c r="C118" s="51">
        <f t="shared" si="13"/>
        <v>7574850</v>
      </c>
      <c r="D118" s="51">
        <f t="shared" ref="D118:H118" si="57">$B118*D52</f>
        <v>8145000</v>
      </c>
      <c r="E118" s="51">
        <f t="shared" si="57"/>
        <v>7149500</v>
      </c>
      <c r="F118" s="51">
        <f t="shared" si="57"/>
        <v>10588500</v>
      </c>
      <c r="G118" s="51">
        <f t="shared" si="57"/>
        <v>9955000</v>
      </c>
      <c r="H118" s="52">
        <f t="shared" si="57"/>
        <v>10226500</v>
      </c>
    </row>
    <row r="119" spans="1:8" x14ac:dyDescent="0.2">
      <c r="A119" s="53" t="s">
        <v>53</v>
      </c>
      <c r="B119" s="54">
        <v>477</v>
      </c>
      <c r="C119" s="51">
        <f t="shared" si="13"/>
        <v>5855652</v>
      </c>
      <c r="D119" s="51">
        <f t="shared" ref="D119:H119" si="58">$B119*D53</f>
        <v>6296400</v>
      </c>
      <c r="E119" s="51">
        <f t="shared" si="58"/>
        <v>5676300</v>
      </c>
      <c r="F119" s="51">
        <f t="shared" si="58"/>
        <v>6344100</v>
      </c>
      <c r="G119" s="51">
        <f t="shared" si="58"/>
        <v>7298100</v>
      </c>
      <c r="H119" s="52">
        <f t="shared" si="58"/>
        <v>7679700</v>
      </c>
    </row>
    <row r="120" spans="1:8" x14ac:dyDescent="0.2">
      <c r="A120" s="53" t="s">
        <v>54</v>
      </c>
      <c r="B120" s="54">
        <v>165</v>
      </c>
      <c r="C120" s="51">
        <f t="shared" si="13"/>
        <v>1902780</v>
      </c>
      <c r="D120" s="51">
        <f t="shared" ref="D120:H120" si="59">$B120*D54</f>
        <v>2046000</v>
      </c>
      <c r="E120" s="51">
        <f t="shared" si="59"/>
        <v>1798500</v>
      </c>
      <c r="F120" s="51">
        <f t="shared" si="59"/>
        <v>2079000</v>
      </c>
      <c r="G120" s="51">
        <f t="shared" si="59"/>
        <v>2376000</v>
      </c>
      <c r="H120" s="52">
        <f t="shared" si="59"/>
        <v>2656500</v>
      </c>
    </row>
    <row r="121" spans="1:8" ht="16" thickBot="1" x14ac:dyDescent="0.25">
      <c r="A121" s="55" t="s">
        <v>55</v>
      </c>
      <c r="B121" s="56">
        <v>181</v>
      </c>
      <c r="C121" s="51">
        <f t="shared" si="13"/>
        <v>791151</v>
      </c>
      <c r="D121" s="51">
        <f t="shared" ref="D121:H121" si="60">$B121*D55</f>
        <v>850700</v>
      </c>
      <c r="E121" s="51">
        <f t="shared" si="60"/>
        <v>850700</v>
      </c>
      <c r="F121" s="51">
        <f t="shared" si="60"/>
        <v>850700</v>
      </c>
      <c r="G121" s="51">
        <f t="shared" si="60"/>
        <v>995500</v>
      </c>
      <c r="H121" s="52">
        <f t="shared" si="60"/>
        <v>995500</v>
      </c>
    </row>
    <row r="122" spans="1:8" ht="16" thickBot="1" x14ac:dyDescent="0.25">
      <c r="A122" s="46" t="s">
        <v>56</v>
      </c>
      <c r="B122" s="47"/>
      <c r="C122" s="47">
        <f t="shared" si="13"/>
        <v>0</v>
      </c>
      <c r="D122" s="47">
        <f t="shared" ref="D122:H122" si="61">$B122*D56</f>
        <v>0</v>
      </c>
      <c r="E122" s="47">
        <f t="shared" si="61"/>
        <v>0</v>
      </c>
      <c r="F122" s="47">
        <f t="shared" si="61"/>
        <v>0</v>
      </c>
      <c r="G122" s="47">
        <f t="shared" si="61"/>
        <v>0</v>
      </c>
      <c r="H122" s="48">
        <f t="shared" si="61"/>
        <v>0</v>
      </c>
    </row>
    <row r="123" spans="1:8" x14ac:dyDescent="0.2">
      <c r="A123" s="49" t="s">
        <v>57</v>
      </c>
      <c r="B123" s="50">
        <v>192</v>
      </c>
      <c r="C123" s="51">
        <f t="shared" si="13"/>
        <v>928512</v>
      </c>
      <c r="D123" s="51">
        <f t="shared" ref="D123:H123" si="62">$B123*D57</f>
        <v>998400</v>
      </c>
      <c r="E123" s="51">
        <f t="shared" si="62"/>
        <v>998400</v>
      </c>
      <c r="F123" s="51">
        <f t="shared" si="62"/>
        <v>1228800</v>
      </c>
      <c r="G123" s="51">
        <f t="shared" si="62"/>
        <v>1171200</v>
      </c>
      <c r="H123" s="52">
        <f t="shared" si="62"/>
        <v>1497600</v>
      </c>
    </row>
    <row r="124" spans="1:8" x14ac:dyDescent="0.2">
      <c r="A124" s="53" t="s">
        <v>58</v>
      </c>
      <c r="B124" s="54">
        <v>130</v>
      </c>
      <c r="C124" s="51">
        <f t="shared" si="13"/>
        <v>906750</v>
      </c>
      <c r="D124" s="51">
        <f t="shared" ref="D124:H124" si="63">$B124*D58</f>
        <v>975000</v>
      </c>
      <c r="E124" s="51">
        <f t="shared" si="63"/>
        <v>975000</v>
      </c>
      <c r="F124" s="51">
        <f t="shared" si="63"/>
        <v>1170000</v>
      </c>
      <c r="G124" s="51">
        <f t="shared" si="63"/>
        <v>1144000</v>
      </c>
      <c r="H124" s="52">
        <f t="shared" si="63"/>
        <v>1365000</v>
      </c>
    </row>
    <row r="125" spans="1:8" ht="16" thickBot="1" x14ac:dyDescent="0.25">
      <c r="A125" s="55" t="s">
        <v>59</v>
      </c>
      <c r="B125" s="56">
        <v>290</v>
      </c>
      <c r="C125" s="51">
        <f t="shared" si="13"/>
        <v>809100</v>
      </c>
      <c r="D125" s="51">
        <f t="shared" ref="D125:H125" si="64">$B125*D59</f>
        <v>870000</v>
      </c>
      <c r="E125" s="51">
        <f t="shared" si="64"/>
        <v>870000</v>
      </c>
      <c r="F125" s="51">
        <f t="shared" si="64"/>
        <v>1624000</v>
      </c>
      <c r="G125" s="51">
        <f t="shared" si="64"/>
        <v>1015000</v>
      </c>
      <c r="H125" s="52">
        <f t="shared" si="64"/>
        <v>2001000</v>
      </c>
    </row>
    <row r="126" spans="1:8" ht="16" thickBot="1" x14ac:dyDescent="0.25">
      <c r="A126" s="46" t="s">
        <v>60</v>
      </c>
      <c r="B126" s="47"/>
      <c r="C126" s="47">
        <f t="shared" si="13"/>
        <v>0</v>
      </c>
      <c r="D126" s="47">
        <f t="shared" ref="D126:H126" si="65">$B126*D60</f>
        <v>0</v>
      </c>
      <c r="E126" s="47">
        <f t="shared" si="65"/>
        <v>0</v>
      </c>
      <c r="F126" s="47">
        <f t="shared" si="65"/>
        <v>0</v>
      </c>
      <c r="G126" s="47">
        <f t="shared" si="65"/>
        <v>0</v>
      </c>
      <c r="H126" s="48">
        <f t="shared" si="65"/>
        <v>0</v>
      </c>
    </row>
    <row r="127" spans="1:8" x14ac:dyDescent="0.2">
      <c r="A127" s="49" t="s">
        <v>61</v>
      </c>
      <c r="B127" s="50">
        <v>247</v>
      </c>
      <c r="C127" s="51">
        <f t="shared" si="13"/>
        <v>1768767</v>
      </c>
      <c r="D127" s="51">
        <f t="shared" ref="D127:H127" si="66">$B127*D61</f>
        <v>1901900</v>
      </c>
      <c r="E127" s="51">
        <f t="shared" si="66"/>
        <v>1901900</v>
      </c>
      <c r="F127" s="51">
        <f t="shared" si="66"/>
        <v>2371200</v>
      </c>
      <c r="G127" s="51">
        <f t="shared" si="66"/>
        <v>2198300</v>
      </c>
      <c r="H127" s="52">
        <f t="shared" si="66"/>
        <v>2494700</v>
      </c>
    </row>
    <row r="128" spans="1:8" x14ac:dyDescent="0.2">
      <c r="A128" s="53" t="s">
        <v>62</v>
      </c>
      <c r="B128" s="54">
        <v>247</v>
      </c>
      <c r="C128" s="51">
        <f t="shared" si="13"/>
        <v>1309347</v>
      </c>
      <c r="D128" s="51">
        <f t="shared" ref="D128:H128" si="67">$B128*D62</f>
        <v>1407900</v>
      </c>
      <c r="E128" s="51">
        <f t="shared" si="67"/>
        <v>1407900</v>
      </c>
      <c r="F128" s="51">
        <f t="shared" si="67"/>
        <v>1951300</v>
      </c>
      <c r="G128" s="51">
        <f t="shared" si="67"/>
        <v>1630200</v>
      </c>
      <c r="H128" s="52">
        <f t="shared" si="67"/>
        <v>2173600</v>
      </c>
    </row>
    <row r="129" spans="1:8" x14ac:dyDescent="0.2">
      <c r="A129" s="53" t="s">
        <v>63</v>
      </c>
      <c r="B129" s="54">
        <v>247</v>
      </c>
      <c r="C129" s="51">
        <f t="shared" si="13"/>
        <v>1630941</v>
      </c>
      <c r="D129" s="51">
        <f t="shared" ref="D129:H129" si="68">$B129*D63</f>
        <v>1753700</v>
      </c>
      <c r="E129" s="51">
        <f t="shared" si="68"/>
        <v>1753700</v>
      </c>
      <c r="F129" s="51">
        <f t="shared" si="68"/>
        <v>2223000</v>
      </c>
      <c r="G129" s="51">
        <f t="shared" si="68"/>
        <v>2025400</v>
      </c>
      <c r="H129" s="52">
        <f t="shared" si="68"/>
        <v>2470000</v>
      </c>
    </row>
    <row r="130" spans="1:8" x14ac:dyDescent="0.2">
      <c r="A130" s="53" t="s">
        <v>64</v>
      </c>
      <c r="B130" s="54">
        <v>247</v>
      </c>
      <c r="C130" s="51">
        <f t="shared" si="13"/>
        <v>1768767</v>
      </c>
      <c r="D130" s="51">
        <f t="shared" ref="D130:H130" si="69">$B130*D64</f>
        <v>1901900</v>
      </c>
      <c r="E130" s="51">
        <f t="shared" si="69"/>
        <v>1753700</v>
      </c>
      <c r="F130" s="51">
        <f t="shared" si="69"/>
        <v>2470000</v>
      </c>
      <c r="G130" s="51">
        <f t="shared" si="69"/>
        <v>2198300</v>
      </c>
      <c r="H130" s="52">
        <f t="shared" si="69"/>
        <v>2889900</v>
      </c>
    </row>
    <row r="131" spans="1:8" x14ac:dyDescent="0.2">
      <c r="A131" s="53" t="s">
        <v>65</v>
      </c>
      <c r="B131" s="54">
        <v>393</v>
      </c>
      <c r="C131" s="51">
        <f t="shared" si="13"/>
        <v>1206117</v>
      </c>
      <c r="D131" s="51">
        <f t="shared" ref="D131:H131" si="70">$B131*D65</f>
        <v>1296900</v>
      </c>
      <c r="E131" s="51">
        <f t="shared" si="70"/>
        <v>1296900</v>
      </c>
      <c r="F131" s="51">
        <f t="shared" si="70"/>
        <v>3497700</v>
      </c>
      <c r="G131" s="51">
        <f t="shared" si="70"/>
        <v>1493400</v>
      </c>
      <c r="H131" s="52">
        <f t="shared" si="70"/>
        <v>4008600</v>
      </c>
    </row>
    <row r="132" spans="1:8" ht="16" thickBot="1" x14ac:dyDescent="0.25">
      <c r="A132" s="55" t="s">
        <v>66</v>
      </c>
      <c r="B132" s="56">
        <v>382</v>
      </c>
      <c r="C132" s="51">
        <f t="shared" si="13"/>
        <v>1634196</v>
      </c>
      <c r="D132" s="51">
        <f t="shared" ref="D132:H132" si="71">$B132*D66</f>
        <v>1757200</v>
      </c>
      <c r="E132" s="51">
        <f t="shared" si="71"/>
        <v>1833600</v>
      </c>
      <c r="F132" s="51">
        <f t="shared" si="71"/>
        <v>4393000</v>
      </c>
      <c r="G132" s="51">
        <f t="shared" si="71"/>
        <v>2024600</v>
      </c>
      <c r="H132" s="52">
        <f t="shared" si="71"/>
        <v>5004200</v>
      </c>
    </row>
    <row r="133" spans="1:8" ht="16" thickBot="1" x14ac:dyDescent="0.25">
      <c r="A133" s="46" t="s">
        <v>67</v>
      </c>
      <c r="B133" s="47"/>
      <c r="C133" s="47">
        <f t="shared" si="13"/>
        <v>0</v>
      </c>
      <c r="D133" s="47">
        <f t="shared" ref="D133:H133" si="72">$B133*D67</f>
        <v>0</v>
      </c>
      <c r="E133" s="47">
        <f t="shared" si="72"/>
        <v>0</v>
      </c>
      <c r="F133" s="47">
        <f t="shared" si="72"/>
        <v>0</v>
      </c>
      <c r="G133" s="47">
        <f t="shared" si="72"/>
        <v>0</v>
      </c>
      <c r="H133" s="48">
        <f t="shared" si="72"/>
        <v>0</v>
      </c>
    </row>
    <row r="134" spans="1:8" x14ac:dyDescent="0.2">
      <c r="A134" s="49" t="s">
        <v>68</v>
      </c>
      <c r="B134" s="59">
        <v>1510</v>
      </c>
      <c r="C134" s="51">
        <f t="shared" si="13"/>
        <v>0</v>
      </c>
      <c r="D134" s="51">
        <f t="shared" ref="D134:H134" si="73">$B134*D68</f>
        <v>0</v>
      </c>
      <c r="E134" s="51">
        <f t="shared" si="73"/>
        <v>13439000</v>
      </c>
      <c r="F134" s="51">
        <f t="shared" si="73"/>
        <v>18573000</v>
      </c>
      <c r="G134" s="51">
        <f t="shared" si="73"/>
        <v>0</v>
      </c>
      <c r="H134" s="52">
        <f t="shared" si="73"/>
        <v>27935000</v>
      </c>
    </row>
    <row r="135" spans="1:8" x14ac:dyDescent="0.2">
      <c r="A135" s="53" t="s">
        <v>69</v>
      </c>
      <c r="B135" s="54">
        <v>100</v>
      </c>
      <c r="C135" s="51">
        <f t="shared" si="13"/>
        <v>0</v>
      </c>
      <c r="D135" s="51">
        <f t="shared" ref="D135" si="74">$B135*D69</f>
        <v>0</v>
      </c>
      <c r="E135" s="51">
        <f t="shared" ref="E135" si="75">$B135*E69</f>
        <v>250000</v>
      </c>
      <c r="F135" s="51">
        <f t="shared" ref="F135" si="76">$B135*F69</f>
        <v>280000</v>
      </c>
      <c r="G135" s="51">
        <f t="shared" ref="G135" si="77">$B135*G69</f>
        <v>0</v>
      </c>
      <c r="H135" s="52">
        <f t="shared" ref="H135" si="78">$B135*H69</f>
        <v>380000</v>
      </c>
    </row>
    <row r="136" spans="1:8" ht="16" thickBot="1" x14ac:dyDescent="0.25">
      <c r="A136" s="55" t="s">
        <v>70</v>
      </c>
      <c r="B136" s="56">
        <v>1450</v>
      </c>
      <c r="C136" s="51">
        <f t="shared" si="13"/>
        <v>0</v>
      </c>
      <c r="D136" s="51">
        <f t="shared" ref="D136" si="79">$B136*D70</f>
        <v>0</v>
      </c>
      <c r="E136" s="51">
        <f t="shared" ref="E136" si="80">$B136*E70</f>
        <v>0</v>
      </c>
      <c r="F136" s="51">
        <f t="shared" ref="F136" si="81">$B136*F70</f>
        <v>0</v>
      </c>
      <c r="G136" s="51">
        <f t="shared" ref="G136" si="82">$B136*G70</f>
        <v>0</v>
      </c>
      <c r="H136" s="52">
        <f t="shared" ref="H136" si="83">$B136*H70</f>
        <v>30450000</v>
      </c>
    </row>
    <row r="137" spans="1:8" x14ac:dyDescent="0.2">
      <c r="A137" s="70" t="s">
        <v>78</v>
      </c>
      <c r="B137" s="71">
        <f>SUM(B74:B132)</f>
        <v>18240</v>
      </c>
      <c r="C137" s="75">
        <f>SUM(C74:C136)</f>
        <v>203785692</v>
      </c>
      <c r="D137" s="75">
        <f t="shared" ref="D137:G137" si="84">SUM(D74:D136)</f>
        <v>219124400</v>
      </c>
      <c r="E137" s="75"/>
      <c r="F137" s="75"/>
      <c r="G137" s="75">
        <f t="shared" si="84"/>
        <v>252280000</v>
      </c>
      <c r="H137" s="76"/>
    </row>
    <row r="138" spans="1:8" x14ac:dyDescent="0.2">
      <c r="A138" s="72" t="s">
        <v>79</v>
      </c>
      <c r="B138" s="69">
        <f>SUM(B74:B135)</f>
        <v>19850</v>
      </c>
      <c r="C138" s="77"/>
      <c r="D138" s="77"/>
      <c r="E138" s="78">
        <f>SUM(E74:E136)</f>
        <v>223257700</v>
      </c>
      <c r="F138" s="78">
        <f>SUM(F74:F136)</f>
        <v>234354000</v>
      </c>
      <c r="G138" s="77"/>
      <c r="H138" s="79"/>
    </row>
    <row r="139" spans="1:8" ht="16" thickBot="1" x14ac:dyDescent="0.25">
      <c r="A139" s="73" t="s">
        <v>80</v>
      </c>
      <c r="B139" s="74">
        <f>SUM(B74:B136)</f>
        <v>21300</v>
      </c>
      <c r="C139" s="80"/>
      <c r="D139" s="80"/>
      <c r="E139" s="81"/>
      <c r="F139" s="81"/>
      <c r="G139" s="80"/>
      <c r="H139" s="82">
        <f>SUM(H74:H136)</f>
        <v>263045400</v>
      </c>
    </row>
  </sheetData>
  <mergeCells count="4">
    <mergeCell ref="J1:R2"/>
    <mergeCell ref="C4:H4"/>
    <mergeCell ref="A1:B5"/>
    <mergeCell ref="C2:H2"/>
  </mergeCells>
  <conditionalFormatting sqref="L8:R67">
    <cfRule type="colorScale" priority="2">
      <colorScale>
        <cfvo type="percentile" val="10"/>
        <cfvo type="num" val="0"/>
        <cfvo type="percentile" val="90"/>
        <color rgb="FF00B050"/>
        <color theme="0"/>
        <color rgb="FFFF0000"/>
      </colorScale>
    </cfRule>
  </conditionalFormatting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Laurent Debrot</cp:lastModifiedBy>
  <cp:revision>2</cp:revision>
  <dcterms:modified xsi:type="dcterms:W3CDTF">2021-09-21T13:37:37Z</dcterms:modified>
</cp:coreProperties>
</file>